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9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<sst xmlns="http://schemas.openxmlformats.org/spreadsheetml/2006/main" count="98" uniqueCount="77">
  <si>
    <t>Current value</t>
  </si>
  <si>
    <t>After-tax value</t>
  </si>
  <si>
    <t>Stock</t>
  </si>
  <si>
    <t>%</t>
  </si>
  <si>
    <t>Def'd?</t>
  </si>
  <si>
    <t>Y or N</t>
  </si>
  <si>
    <t>Y</t>
  </si>
  <si>
    <t>N</t>
  </si>
  <si>
    <t>Age now</t>
  </si>
  <si>
    <t>Birthday</t>
  </si>
  <si>
    <t>Totals</t>
  </si>
  <si>
    <t>Stocks</t>
  </si>
  <si>
    <t>Fixed Income</t>
  </si>
  <si>
    <t>Mid target</t>
  </si>
  <si>
    <t>Difference</t>
  </si>
  <si>
    <t>Identify which are deferred-tax investments by marking Y for yes or N for no in chart below.</t>
  </si>
  <si>
    <t>If you need quick access to money, make sure that enough will  be in bank accounts or money markets and not deferred-tax accounts.</t>
  </si>
  <si>
    <t>Quick</t>
  </si>
  <si>
    <t>Q</t>
  </si>
  <si>
    <r>
      <t xml:space="preserve">Type inputs only in </t>
    </r>
    <r>
      <rPr>
        <u val="single"/>
        <sz val="11"/>
        <color indexed="62"/>
        <rFont val="Calibri"/>
        <family val="2"/>
      </rPr>
      <t xml:space="preserve">BLUE </t>
    </r>
    <r>
      <rPr>
        <sz val="11"/>
        <color theme="1"/>
        <rFont val="Calibri"/>
        <family val="2"/>
      </rPr>
      <t>cells.</t>
    </r>
  </si>
  <si>
    <t>Your</t>
  </si>
  <si>
    <t>Notes</t>
  </si>
  <si>
    <t>Values less ordinary income tax</t>
  </si>
  <si>
    <t>401(k) Target Fund</t>
  </si>
  <si>
    <t>After-tax Stock value</t>
  </si>
  <si>
    <t>After-tax Fixed Income value</t>
  </si>
  <si>
    <t>Total After-tax value</t>
  </si>
  <si>
    <t xml:space="preserve">Total current value from chart below </t>
  </si>
  <si>
    <t>Rental partnership equity</t>
  </si>
  <si>
    <t>Even though you may be able to cash something quickly, it is not wise to list it as Q if there is some kind of a penalty for early withdrawal,</t>
  </si>
  <si>
    <t xml:space="preserve"> Total of Q items below available for quick access.</t>
  </si>
  <si>
    <t>and it may be wise not to list some investments if you already have them pegged as going to be used for some near term use, purchase or gift.</t>
  </si>
  <si>
    <t>Variable Annuity Stock Fund</t>
  </si>
  <si>
    <t>Variable Annuity Bond Fund</t>
  </si>
  <si>
    <t>Variable Annuity Balanced</t>
  </si>
  <si>
    <t>Variable Annuity Mny Mkt</t>
  </si>
  <si>
    <t>Taxable Money Market</t>
  </si>
  <si>
    <t>Taxable Stock Fund</t>
  </si>
  <si>
    <t>Taxable Bond Fund</t>
  </si>
  <si>
    <t>Roth IRA Bond Fund</t>
  </si>
  <si>
    <t>Savings I Bonds *</t>
  </si>
  <si>
    <t>for this analysis, simplify by assuming they are not tax-deferred.</t>
  </si>
  <si>
    <t>Checking account</t>
  </si>
  <si>
    <t>Type Q for quick access in chart below if can get cash immediately.</t>
  </si>
  <si>
    <t>* Interest on Savings Bonds may be taxed, but not amount invested, so</t>
  </si>
  <si>
    <t>If they are paper bonds, Q may be appropriate.</t>
  </si>
  <si>
    <t>Estimate future ordinary income tax rate for after-tax allocations.  Enter 0 for before-tax allocations.</t>
  </si>
  <si>
    <t>Resulting multiplier for after-tax value of deferred-tax investments.  These are employer's savings</t>
  </si>
  <si>
    <r>
      <t>plans (e.g., 401(k), 403(b)), variable annuities and IRAs, but</t>
    </r>
    <r>
      <rPr>
        <b/>
        <sz val="11"/>
        <color indexed="8"/>
        <rFont val="Calibri"/>
        <family val="2"/>
      </rPr>
      <t xml:space="preserve"> not</t>
    </r>
    <r>
      <rPr>
        <sz val="11"/>
        <color theme="1"/>
        <rFont val="Calibri"/>
        <family val="2"/>
      </rPr>
      <t xml:space="preserve"> Roth IRAs which are tax-exempt.</t>
    </r>
  </si>
  <si>
    <t>Results:</t>
  </si>
  <si>
    <t>After-tax values are current values less ordinary income tax due on future deferred-tax withdrawals.</t>
  </si>
  <si>
    <r>
      <t xml:space="preserve">"Stocks" below should include equity in </t>
    </r>
    <r>
      <rPr>
        <u val="single"/>
        <sz val="11"/>
        <color indexed="8"/>
        <rFont val="Calibri"/>
        <family val="2"/>
      </rPr>
      <t>investment</t>
    </r>
    <r>
      <rPr>
        <sz val="11"/>
        <color theme="1"/>
        <rFont val="Calibri"/>
        <family val="2"/>
      </rPr>
      <t xml:space="preserve"> real estate (Current value less loan).   Your home is usually not an investment.</t>
    </r>
  </si>
  <si>
    <r>
      <rPr>
        <b/>
        <sz val="11"/>
        <color indexed="8"/>
        <rFont val="Calibri"/>
        <family val="2"/>
      </rPr>
      <t>Investments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(Delete</t>
    </r>
  </si>
  <si>
    <t>examples when ready to use.)</t>
  </si>
  <si>
    <t>Stock minimum limit</t>
  </si>
  <si>
    <t>Stock maximum limit</t>
  </si>
  <si>
    <t>Your stock mid target</t>
  </si>
  <si>
    <t>Your actual stock % from chart below.</t>
  </si>
  <si>
    <t>Q or N</t>
  </si>
  <si>
    <t>Today</t>
  </si>
  <si>
    <t>Allocation Control:</t>
  </si>
  <si>
    <t>bonds or CDs.  It also tells you how much of your investments you can quickly exchange for cash or have ready to invest in some other security.</t>
  </si>
  <si>
    <t>Here is how much to change, if any. &gt;&gt;&gt;</t>
  </si>
  <si>
    <t>You must enter your investments in blue cells at the bottom of this page before the results make any sense.  Allocations will be on an after-tax</t>
  </si>
  <si>
    <t>This program does two things:  It shows you how much of your stock (or stock funds) you should exchange for fixed-income investments like</t>
  </si>
  <si>
    <t>basis unless you enter 0% in the cell below:</t>
  </si>
  <si>
    <t>Allocation Limits:</t>
  </si>
  <si>
    <t>If your allocations are outside the limits, the words above will tell you how much to move from stocks to bonds or vice versa.</t>
  </si>
  <si>
    <t>Make entries only In the blue cells below.  Look at the examples and then delete them using the delete key on your keyboard.  Do not try</t>
  </si>
  <si>
    <t>to delete entries in cells that are not blue.</t>
  </si>
  <si>
    <t xml:space="preserve">To specify the percentage, enter a value below.  </t>
  </si>
  <si>
    <t>Mid target.  If enter 0, the program will use birthdate.</t>
  </si>
  <si>
    <t>You can either specify your stock allocation target % or enter your birth date.</t>
  </si>
  <si>
    <t>If you enter birthdate, the stock allocation mid target will be a percent = 105 - Age now</t>
  </si>
  <si>
    <t>Change log:</t>
  </si>
  <si>
    <t>7/13/15.  Added capability to enter your own mid target stock allocation percentage.</t>
  </si>
  <si>
    <t>Copyright 2012-2015 Henry K. Hebeler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</si>
</sst>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000000000%"/>
    <numFmt numFmtId="167" formatCode="[$-409]dddd\,\ mmmm\ dd\,\ yyyy"/>
    <numFmt numFmtId="168" formatCode="_(* #,##0.0_);_(* \(#,##0.0\);_(* &quot;-&quot;??_);_(@_)"/>
    <numFmt numFmtId="169" formatCode="_(* #,##0_);_(* \(#,##0\);_(* &quot;-&quot;??_);_(@_)"/>
    <numFmt numFmtId="170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57" applyFont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3" fontId="0" fillId="0" borderId="0" xfId="0" applyNumberFormat="1" applyAlignment="1">
      <alignment horizontal="right"/>
    </xf>
    <xf numFmtId="43" fontId="0" fillId="0" borderId="0" xfId="42" applyFont="1" applyAlignment="1">
      <alignment horizontal="right"/>
    </xf>
    <xf numFmtId="40" fontId="0" fillId="0" borderId="0" xfId="0" applyNumberFormat="1" applyAlignment="1">
      <alignment/>
    </xf>
    <xf numFmtId="0" fontId="0" fillId="12" borderId="15" xfId="0" applyFill="1" applyBorder="1" applyAlignment="1" applyProtection="1">
      <alignment/>
      <protection locked="0"/>
    </xf>
    <xf numFmtId="9" fontId="0" fillId="12" borderId="15" xfId="57" applyFont="1" applyFill="1" applyBorder="1" applyAlignment="1" applyProtection="1">
      <alignment horizontal="center"/>
      <protection locked="0"/>
    </xf>
    <xf numFmtId="0" fontId="0" fillId="12" borderId="15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9" fontId="0" fillId="12" borderId="15" xfId="0" applyNumberFormat="1" applyFill="1" applyBorder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4" fontId="0" fillId="12" borderId="15" xfId="0" applyNumberForma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 horizontal="left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37" fontId="0" fillId="12" borderId="15" xfId="42" applyNumberFormat="1" applyFont="1" applyFill="1" applyBorder="1" applyAlignment="1" applyProtection="1">
      <alignment/>
      <protection locked="0"/>
    </xf>
    <xf numFmtId="37" fontId="0" fillId="0" borderId="15" xfId="0" applyNumberFormat="1" applyBorder="1" applyAlignment="1">
      <alignment/>
    </xf>
    <xf numFmtId="37" fontId="0" fillId="0" borderId="0" xfId="0" applyNumberFormat="1" applyAlignment="1">
      <alignment horizontal="right"/>
    </xf>
    <xf numFmtId="9" fontId="0" fillId="12" borderId="15" xfId="57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left"/>
      <protection hidden="1"/>
    </xf>
    <xf numFmtId="0" fontId="35" fillId="0" borderId="0" xfId="0" applyFont="1" applyAlignment="1">
      <alignment horizontal="center"/>
    </xf>
    <xf numFmtId="169" fontId="0" fillId="33" borderId="15" xfId="0" applyNumberFormat="1" applyFill="1" applyBorder="1" applyAlignment="1" applyProtection="1">
      <alignment/>
      <protection hidden="1"/>
    </xf>
    <xf numFmtId="41" fontId="0" fillId="33" borderId="0" xfId="0" applyNumberFormat="1" applyFill="1" applyAlignment="1" applyProtection="1">
      <alignment/>
      <protection hidden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36" fillId="0" borderId="11" xfId="0" applyFont="1" applyBorder="1" applyAlignment="1">
      <alignment horizontal="center"/>
    </xf>
    <xf numFmtId="0" fontId="21" fillId="0" borderId="0" xfId="0" applyFont="1" applyAlignment="1" applyProtection="1">
      <alignment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36" fillId="0" borderId="0" xfId="0" applyFont="1" applyAlignment="1" applyProtection="1">
      <alignment/>
      <protection hidden="1"/>
    </xf>
    <xf numFmtId="14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>
      <alignment/>
    </xf>
    <xf numFmtId="0" fontId="0" fillId="0" borderId="0" xfId="0" applyAlignment="1" applyProtection="1">
      <alignment horizontal="left"/>
      <protection hidden="1"/>
    </xf>
    <xf numFmtId="168" fontId="0" fillId="33" borderId="15" xfId="0" applyNumberFormat="1" applyFill="1" applyBorder="1" applyAlignment="1" applyProtection="1">
      <alignment horizontal="center"/>
      <protection hidden="1"/>
    </xf>
    <xf numFmtId="170" fontId="0" fillId="0" borderId="0" xfId="57" applyNumberFormat="1" applyFont="1" applyAlignment="1">
      <alignment/>
    </xf>
    <xf numFmtId="170" fontId="0" fillId="0" borderId="0" xfId="57" applyNumberFormat="1" applyFont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showGridLines="0" showRowColHeaders="0" tabSelected="1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7.140625" style="0" customWidth="1"/>
    <col min="3" max="3" width="7.7109375" style="0" customWidth="1"/>
    <col min="4" max="4" width="7.7109375" style="1" customWidth="1"/>
    <col min="5" max="5" width="6.57421875" style="1" customWidth="1"/>
    <col min="6" max="6" width="14.57421875" style="0" customWidth="1"/>
    <col min="7" max="7" width="15.8515625" style="0" customWidth="1"/>
    <col min="8" max="9" width="15.421875" style="0" customWidth="1"/>
    <col min="10" max="10" width="0" style="0" hidden="1" customWidth="1"/>
    <col min="11" max="11" width="16.8515625" style="0" customWidth="1"/>
    <col min="12" max="12" width="15.8515625" style="0" customWidth="1"/>
  </cols>
  <sheetData>
    <row r="1" spans="1:11" ht="18.75">
      <c r="A1" s="17"/>
      <c r="B1" s="18" t="s">
        <v>60</v>
      </c>
      <c r="C1" s="19"/>
      <c r="D1" s="31" t="s">
        <v>19</v>
      </c>
      <c r="E1" s="31"/>
      <c r="F1" s="25"/>
      <c r="G1" s="17"/>
      <c r="H1" t="s">
        <v>76</v>
      </c>
      <c r="I1" s="17"/>
      <c r="J1" s="17"/>
      <c r="K1" s="17"/>
    </row>
    <row r="2" spans="1:11" ht="15">
      <c r="A2" s="17"/>
      <c r="B2" s="17"/>
      <c r="C2" s="19"/>
      <c r="D2" s="19"/>
      <c r="E2" s="19"/>
      <c r="F2" s="19"/>
      <c r="G2" s="17"/>
      <c r="I2" s="17"/>
      <c r="J2" s="17"/>
      <c r="K2" s="17"/>
    </row>
    <row r="3" spans="1:11" ht="15">
      <c r="A3" s="17"/>
      <c r="B3" s="17" t="s">
        <v>64</v>
      </c>
      <c r="C3" s="19"/>
      <c r="D3" s="19"/>
      <c r="E3" s="19"/>
      <c r="F3" s="19"/>
      <c r="G3" s="17"/>
      <c r="I3" s="17"/>
      <c r="J3" s="17"/>
      <c r="K3" s="17"/>
    </row>
    <row r="4" spans="1:11" ht="15">
      <c r="A4" s="17"/>
      <c r="B4" s="17" t="s">
        <v>61</v>
      </c>
      <c r="C4" s="19"/>
      <c r="D4" s="19"/>
      <c r="E4" s="19"/>
      <c r="F4" s="19"/>
      <c r="G4" s="17"/>
      <c r="I4" s="17"/>
      <c r="J4" s="17"/>
      <c r="K4" s="17"/>
    </row>
    <row r="5" spans="1:11" ht="15">
      <c r="A5" s="17"/>
      <c r="B5" s="17" t="s">
        <v>63</v>
      </c>
      <c r="C5" s="19"/>
      <c r="D5" s="19"/>
      <c r="E5" s="19"/>
      <c r="F5" s="19"/>
      <c r="G5" s="17"/>
      <c r="I5" s="17"/>
      <c r="J5" s="17"/>
      <c r="K5" s="17"/>
    </row>
    <row r="6" spans="1:11" ht="15">
      <c r="A6" s="17"/>
      <c r="B6" s="17" t="s">
        <v>65</v>
      </c>
      <c r="C6" s="19"/>
      <c r="D6" s="19"/>
      <c r="E6" s="19"/>
      <c r="F6" s="19"/>
      <c r="G6" s="17"/>
      <c r="I6" s="17"/>
      <c r="J6" s="17"/>
      <c r="K6" s="17"/>
    </row>
    <row r="7" spans="1:11" ht="15">
      <c r="A7" s="17"/>
      <c r="B7" s="17"/>
      <c r="C7" s="19"/>
      <c r="D7" s="19"/>
      <c r="E7" s="19"/>
      <c r="F7" s="19"/>
      <c r="G7" s="17"/>
      <c r="I7" s="17"/>
      <c r="J7" s="17"/>
      <c r="K7" s="17"/>
    </row>
    <row r="8" spans="1:11" ht="15">
      <c r="A8" s="17"/>
      <c r="C8" s="20">
        <v>0.25</v>
      </c>
      <c r="D8" s="17" t="s">
        <v>46</v>
      </c>
      <c r="F8" s="17"/>
      <c r="G8" s="17"/>
      <c r="H8" s="17"/>
      <c r="I8" s="17"/>
      <c r="J8" s="17"/>
      <c r="K8" s="17"/>
    </row>
    <row r="9" spans="1:11" ht="15">
      <c r="A9" s="17"/>
      <c r="C9" s="21">
        <f>1-C8</f>
        <v>0.75</v>
      </c>
      <c r="D9" s="17" t="s">
        <v>47</v>
      </c>
      <c r="F9" s="17"/>
      <c r="G9" s="17"/>
      <c r="H9" s="17"/>
      <c r="I9" s="17"/>
      <c r="J9" s="17"/>
      <c r="K9" s="17"/>
    </row>
    <row r="10" spans="1:11" ht="15">
      <c r="A10" s="17"/>
      <c r="B10" s="17"/>
      <c r="C10" s="21"/>
      <c r="D10" s="17" t="s">
        <v>48</v>
      </c>
      <c r="F10" s="17"/>
      <c r="G10" s="17"/>
      <c r="H10" s="17"/>
      <c r="I10" s="17"/>
      <c r="J10" s="17"/>
      <c r="K10" s="17"/>
    </row>
    <row r="11" spans="1:11" ht="15">
      <c r="A11" s="17"/>
      <c r="B11" s="17"/>
      <c r="C11" s="22"/>
      <c r="D11" s="17" t="s">
        <v>50</v>
      </c>
      <c r="F11" s="17"/>
      <c r="G11" s="17"/>
      <c r="H11" s="17"/>
      <c r="I11" s="17"/>
      <c r="J11" s="17"/>
      <c r="K11" s="17"/>
    </row>
    <row r="12" spans="1:11" ht="15">
      <c r="A12" s="17"/>
      <c r="B12" s="17"/>
      <c r="C12" s="22"/>
      <c r="D12" s="17"/>
      <c r="F12" s="17"/>
      <c r="G12" s="17"/>
      <c r="H12" s="17"/>
      <c r="I12" s="17"/>
      <c r="J12" s="17"/>
      <c r="K12" s="17"/>
    </row>
    <row r="13" spans="1:11" ht="15">
      <c r="A13" s="17"/>
      <c r="B13" s="17"/>
      <c r="C13" s="17"/>
      <c r="D13" s="32" t="s">
        <v>49</v>
      </c>
      <c r="F13" s="34">
        <f>F84</f>
        <v>712000</v>
      </c>
      <c r="G13" s="35" t="s">
        <v>27</v>
      </c>
      <c r="H13" s="25"/>
      <c r="I13" s="25"/>
      <c r="J13" s="17"/>
      <c r="K13" s="17"/>
    </row>
    <row r="14" spans="1:11" ht="15">
      <c r="A14" s="17"/>
      <c r="B14" s="17"/>
      <c r="C14" s="17"/>
      <c r="F14" s="34">
        <f>G84</f>
        <v>617000</v>
      </c>
      <c r="G14" s="31" t="s">
        <v>26</v>
      </c>
      <c r="H14" s="25"/>
      <c r="I14" s="25"/>
      <c r="J14" s="17"/>
      <c r="K14" s="17"/>
    </row>
    <row r="15" spans="1:11" ht="15">
      <c r="A15" s="17"/>
      <c r="B15" s="17"/>
      <c r="C15" s="17"/>
      <c r="F15" s="34">
        <f>H84</f>
        <v>330000</v>
      </c>
      <c r="G15" s="31" t="s">
        <v>24</v>
      </c>
      <c r="H15" s="25"/>
      <c r="I15" s="25"/>
      <c r="J15" s="17"/>
      <c r="K15" s="17"/>
    </row>
    <row r="16" spans="1:11" ht="15">
      <c r="A16" s="17"/>
      <c r="C16" s="17"/>
      <c r="F16" s="34">
        <f>I84</f>
        <v>287000</v>
      </c>
      <c r="G16" s="31" t="s">
        <v>25</v>
      </c>
      <c r="H16" s="36"/>
      <c r="I16" s="25"/>
      <c r="J16" s="17"/>
      <c r="K16" s="17"/>
    </row>
    <row r="17" spans="1:11" ht="15">
      <c r="A17" s="17"/>
      <c r="C17" s="17"/>
      <c r="D17" s="22"/>
      <c r="E17" s="17"/>
      <c r="F17" s="17"/>
      <c r="G17" s="17"/>
      <c r="H17" s="17"/>
      <c r="I17" s="17"/>
      <c r="J17" s="17"/>
      <c r="K17" s="17"/>
    </row>
    <row r="18" spans="1:11" ht="15">
      <c r="A18" s="17"/>
      <c r="C18" s="17"/>
      <c r="D18" s="43" t="s">
        <v>72</v>
      </c>
      <c r="E18" s="17"/>
      <c r="F18" s="17"/>
      <c r="G18" s="17"/>
      <c r="H18" s="17"/>
      <c r="I18" s="17"/>
      <c r="J18" s="17"/>
      <c r="K18" s="17"/>
    </row>
    <row r="19" spans="1:11" ht="15">
      <c r="A19" s="17"/>
      <c r="C19" s="17"/>
      <c r="D19" s="43" t="s">
        <v>70</v>
      </c>
      <c r="E19" s="17"/>
      <c r="F19" s="17"/>
      <c r="G19" s="17"/>
      <c r="H19" s="17"/>
      <c r="I19" s="17"/>
      <c r="J19" s="17"/>
      <c r="K19" s="17"/>
    </row>
    <row r="20" spans="1:11" ht="15">
      <c r="A20" s="17"/>
      <c r="C20" s="17"/>
      <c r="D20" s="22"/>
      <c r="E20" s="17"/>
      <c r="F20" s="30">
        <v>0</v>
      </c>
      <c r="G20" s="17" t="s">
        <v>71</v>
      </c>
      <c r="H20" s="17"/>
      <c r="I20" s="17"/>
      <c r="J20" s="17"/>
      <c r="K20" s="17"/>
    </row>
    <row r="21" spans="1:11" ht="15">
      <c r="A21" s="17"/>
      <c r="C21" s="17"/>
      <c r="D21" s="43" t="s">
        <v>73</v>
      </c>
      <c r="E21" s="17"/>
      <c r="F21" s="17"/>
      <c r="G21" s="17"/>
      <c r="H21" s="17"/>
      <c r="I21" s="17"/>
      <c r="J21" s="17"/>
      <c r="K21" s="17"/>
    </row>
    <row r="22" spans="1:11" ht="15">
      <c r="A22" s="17"/>
      <c r="B22" s="17"/>
      <c r="C22" s="17"/>
      <c r="F22" s="23">
        <v>21883</v>
      </c>
      <c r="G22" s="24" t="s">
        <v>9</v>
      </c>
      <c r="H22" s="41">
        <f ca="1">TODAY()</f>
        <v>42198</v>
      </c>
      <c r="I22" s="42" t="s">
        <v>59</v>
      </c>
      <c r="J22" s="17"/>
      <c r="K22" s="17"/>
    </row>
    <row r="23" spans="1:11" ht="15">
      <c r="A23" s="17"/>
      <c r="B23" s="17"/>
      <c r="C23" s="17"/>
      <c r="F23" s="44">
        <f>(H22-F22)/365.25</f>
        <v>55.619438740588635</v>
      </c>
      <c r="G23" s="24" t="s">
        <v>8</v>
      </c>
      <c r="H23" s="39"/>
      <c r="J23" s="17"/>
      <c r="K23" s="17"/>
    </row>
    <row r="24" spans="1:11" ht="15">
      <c r="A24" s="17"/>
      <c r="B24" s="17"/>
      <c r="C24" s="17"/>
      <c r="D24" s="19" t="s">
        <v>66</v>
      </c>
      <c r="E24" s="17"/>
      <c r="F24" s="17"/>
      <c r="G24" s="17"/>
      <c r="H24" s="39"/>
      <c r="J24" s="17"/>
      <c r="K24" s="17"/>
    </row>
    <row r="25" spans="1:11" ht="15">
      <c r="A25" s="17"/>
      <c r="B25" s="17"/>
      <c r="C25" s="17"/>
      <c r="D25" s="46">
        <f>(D26+D28)/2</f>
        <v>0.49380561259411365</v>
      </c>
      <c r="E25" s="17" t="s">
        <v>56</v>
      </c>
      <c r="G25" s="17"/>
      <c r="J25" s="17"/>
      <c r="K25" s="17"/>
    </row>
    <row r="26" spans="1:11" ht="15">
      <c r="A26" s="17"/>
      <c r="B26" s="17"/>
      <c r="C26" s="17"/>
      <c r="D26" s="46">
        <f>IF(F20=0,(100-F23)/100,F20-5%)</f>
        <v>0.44380561259411366</v>
      </c>
      <c r="E26" s="17" t="s">
        <v>54</v>
      </c>
      <c r="F26" s="17"/>
      <c r="G26" s="17"/>
      <c r="J26" s="17"/>
      <c r="K26" s="17"/>
    </row>
    <row r="27" spans="1:11" ht="15">
      <c r="A27" s="17"/>
      <c r="B27" s="17"/>
      <c r="C27" s="17"/>
      <c r="D27" s="46">
        <f>H84/G84</f>
        <v>0.5348460291734197</v>
      </c>
      <c r="E27" s="17" t="s">
        <v>57</v>
      </c>
      <c r="F27" s="17"/>
      <c r="I27" s="17"/>
      <c r="J27" s="17"/>
      <c r="K27" s="17"/>
    </row>
    <row r="28" spans="1:11" ht="15">
      <c r="A28" s="17"/>
      <c r="B28" s="17"/>
      <c r="C28" s="17"/>
      <c r="D28" s="46">
        <f>D26+10%</f>
        <v>0.5438056125941136</v>
      </c>
      <c r="E28" s="17" t="s">
        <v>55</v>
      </c>
      <c r="F28" s="17"/>
      <c r="G28" s="17"/>
      <c r="H28" s="38" t="b">
        <f>IF(OR($D$27&gt;$D$28,$D$27&lt;$D$26),TRUE,FALSE)</f>
        <v>0</v>
      </c>
      <c r="I28" s="17"/>
      <c r="J28" s="17"/>
      <c r="K28" s="17"/>
    </row>
    <row r="29" spans="1:11" ht="15">
      <c r="A29" s="17"/>
      <c r="B29" s="40" t="s">
        <v>62</v>
      </c>
      <c r="C29" s="17"/>
      <c r="D29" s="25" t="str">
        <f>IF(H28=FALSE,"This is within your allocation limits.",CONCATENATE("Move about $ ",ROUND(H86,-2)*IF(H86&lt;0,-1,1)," from ",IF(H86&gt;0,"Fixed Income to Stocks","from Stocks to Fixed Income"),"."))</f>
        <v>This is within your allocation limits.</v>
      </c>
      <c r="E29" s="26"/>
      <c r="F29" s="25"/>
      <c r="G29" s="25"/>
      <c r="H29" s="25"/>
      <c r="I29" s="25"/>
      <c r="J29" s="17"/>
      <c r="K29" s="17"/>
    </row>
    <row r="30" spans="1:11" ht="15">
      <c r="A30" s="17"/>
      <c r="B30" s="40" t="s">
        <v>67</v>
      </c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">
      <c r="A32" s="17"/>
      <c r="B32" s="17" t="s">
        <v>15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>
      <c r="A33" s="17"/>
      <c r="B33" t="s">
        <v>51</v>
      </c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5">
      <c r="A34" s="17"/>
      <c r="B34" s="17" t="s">
        <v>16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5">
      <c r="A35" s="17"/>
      <c r="B35" s="17" t="s">
        <v>43</v>
      </c>
      <c r="C35" s="17"/>
      <c r="D35" s="17"/>
      <c r="E35" s="17"/>
      <c r="F35" s="17"/>
      <c r="G35" s="33">
        <f>J84</f>
        <v>32000</v>
      </c>
      <c r="H35" s="17" t="s">
        <v>30</v>
      </c>
      <c r="I35" s="17"/>
      <c r="J35" s="17"/>
      <c r="K35" s="17"/>
    </row>
    <row r="36" spans="1:11" ht="15">
      <c r="A36" s="17"/>
      <c r="B36" s="17" t="s">
        <v>29</v>
      </c>
      <c r="C36" s="17"/>
      <c r="D36" s="17"/>
      <c r="E36" s="17"/>
      <c r="F36" s="17"/>
      <c r="G36" s="17"/>
      <c r="H36" s="17"/>
      <c r="I36" s="17"/>
      <c r="J36" s="17"/>
      <c r="K36" s="17"/>
    </row>
    <row r="37" spans="2:11" ht="15">
      <c r="B37" s="17" t="s">
        <v>31</v>
      </c>
      <c r="C37" s="17"/>
      <c r="D37" s="17"/>
      <c r="E37" s="17"/>
      <c r="F37" s="17"/>
      <c r="G37" s="17"/>
      <c r="H37" s="17"/>
      <c r="I37" s="17"/>
      <c r="J37" s="17"/>
      <c r="K37" s="17"/>
    </row>
    <row r="38" spans="2:11" ht="15"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2:11" ht="15">
      <c r="B39" s="17" t="s">
        <v>68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2:11" ht="15">
      <c r="B40" s="17" t="s">
        <v>69</v>
      </c>
      <c r="C40" s="17"/>
      <c r="D40" s="17"/>
      <c r="E40" s="17"/>
      <c r="F40" s="17"/>
      <c r="G40" s="17"/>
      <c r="H40" s="17"/>
      <c r="I40" s="17"/>
      <c r="J40" s="17"/>
      <c r="K40" s="17"/>
    </row>
    <row r="41" spans="4:5" ht="15">
      <c r="D41"/>
      <c r="E41"/>
    </row>
    <row r="42" spans="2:11" ht="15">
      <c r="B42" s="6" t="s">
        <v>52</v>
      </c>
      <c r="C42" s="6" t="s">
        <v>17</v>
      </c>
      <c r="D42" s="6" t="s">
        <v>2</v>
      </c>
      <c r="E42" s="6" t="s">
        <v>4</v>
      </c>
      <c r="F42" s="6"/>
      <c r="G42" s="8"/>
      <c r="H42" s="9" t="s">
        <v>22</v>
      </c>
      <c r="I42" s="10"/>
      <c r="K42" s="6" t="s">
        <v>20</v>
      </c>
    </row>
    <row r="43" spans="2:11" ht="15">
      <c r="B43" s="37" t="s">
        <v>53</v>
      </c>
      <c r="C43" s="7" t="s">
        <v>58</v>
      </c>
      <c r="D43" s="7" t="s">
        <v>3</v>
      </c>
      <c r="E43" s="7" t="s">
        <v>5</v>
      </c>
      <c r="F43" s="7" t="s">
        <v>0</v>
      </c>
      <c r="G43" s="7" t="s">
        <v>1</v>
      </c>
      <c r="H43" s="7" t="s">
        <v>11</v>
      </c>
      <c r="I43" s="7" t="s">
        <v>12</v>
      </c>
      <c r="K43" s="7" t="s">
        <v>21</v>
      </c>
    </row>
    <row r="44" spans="2:11" ht="15">
      <c r="B44" s="14" t="s">
        <v>32</v>
      </c>
      <c r="C44" s="16" t="s">
        <v>7</v>
      </c>
      <c r="D44" s="15">
        <v>1</v>
      </c>
      <c r="E44" s="15" t="s">
        <v>6</v>
      </c>
      <c r="F44" s="27">
        <v>20000</v>
      </c>
      <c r="G44" s="28">
        <f aca="true" t="shared" si="0" ref="G44:G83">F44*IF(E44="Y",$C$9,1)</f>
        <v>15000</v>
      </c>
      <c r="H44" s="28">
        <f aca="true" t="shared" si="1" ref="H44:H49">D44*G44</f>
        <v>15000</v>
      </c>
      <c r="I44" s="28">
        <f aca="true" t="shared" si="2" ref="I44:I49">G44-H44</f>
        <v>0</v>
      </c>
      <c r="J44">
        <f>IF(C44="Q",G44,0)</f>
        <v>0</v>
      </c>
      <c r="K44" s="14"/>
    </row>
    <row r="45" spans="2:11" ht="15">
      <c r="B45" s="14" t="s">
        <v>33</v>
      </c>
      <c r="C45" s="16" t="s">
        <v>7</v>
      </c>
      <c r="D45" s="15">
        <v>0</v>
      </c>
      <c r="E45" s="15" t="s">
        <v>6</v>
      </c>
      <c r="F45" s="27">
        <v>20000</v>
      </c>
      <c r="G45" s="28">
        <f t="shared" si="0"/>
        <v>15000</v>
      </c>
      <c r="H45" s="28">
        <f t="shared" si="1"/>
        <v>0</v>
      </c>
      <c r="I45" s="28">
        <f t="shared" si="2"/>
        <v>15000</v>
      </c>
      <c r="J45">
        <f aca="true" t="shared" si="3" ref="J45:J83">IF(C45="Q",G45,0)</f>
        <v>0</v>
      </c>
      <c r="K45" s="14"/>
    </row>
    <row r="46" spans="2:11" ht="15">
      <c r="B46" s="14" t="s">
        <v>34</v>
      </c>
      <c r="C46" s="16" t="s">
        <v>7</v>
      </c>
      <c r="D46" s="15">
        <v>0.5</v>
      </c>
      <c r="E46" s="15" t="s">
        <v>6</v>
      </c>
      <c r="F46" s="27">
        <v>20000</v>
      </c>
      <c r="G46" s="28">
        <f t="shared" si="0"/>
        <v>15000</v>
      </c>
      <c r="H46" s="28">
        <f t="shared" si="1"/>
        <v>7500</v>
      </c>
      <c r="I46" s="28">
        <f t="shared" si="2"/>
        <v>7500</v>
      </c>
      <c r="J46">
        <f t="shared" si="3"/>
        <v>0</v>
      </c>
      <c r="K46" s="14"/>
    </row>
    <row r="47" spans="2:11" ht="15">
      <c r="B47" s="14" t="s">
        <v>35</v>
      </c>
      <c r="C47" s="16" t="s">
        <v>7</v>
      </c>
      <c r="D47" s="15">
        <v>0</v>
      </c>
      <c r="E47" s="15" t="s">
        <v>6</v>
      </c>
      <c r="F47" s="27">
        <v>20000</v>
      </c>
      <c r="G47" s="28">
        <f t="shared" si="0"/>
        <v>15000</v>
      </c>
      <c r="H47" s="28">
        <f t="shared" si="1"/>
        <v>0</v>
      </c>
      <c r="I47" s="28">
        <f t="shared" si="2"/>
        <v>15000</v>
      </c>
      <c r="J47">
        <f t="shared" si="3"/>
        <v>0</v>
      </c>
      <c r="K47" s="14"/>
    </row>
    <row r="48" spans="2:11" ht="15">
      <c r="B48" s="14" t="s">
        <v>36</v>
      </c>
      <c r="C48" s="16" t="s">
        <v>18</v>
      </c>
      <c r="D48" s="15">
        <v>0</v>
      </c>
      <c r="E48" s="15" t="s">
        <v>7</v>
      </c>
      <c r="F48" s="27">
        <v>10000</v>
      </c>
      <c r="G48" s="28">
        <f t="shared" si="0"/>
        <v>10000</v>
      </c>
      <c r="H48" s="28">
        <f t="shared" si="1"/>
        <v>0</v>
      </c>
      <c r="I48" s="28">
        <f t="shared" si="2"/>
        <v>10000</v>
      </c>
      <c r="J48">
        <f t="shared" si="3"/>
        <v>10000</v>
      </c>
      <c r="K48" s="14"/>
    </row>
    <row r="49" spans="2:11" ht="15">
      <c r="B49" s="14" t="s">
        <v>38</v>
      </c>
      <c r="C49" s="16" t="s">
        <v>7</v>
      </c>
      <c r="D49" s="15">
        <v>0</v>
      </c>
      <c r="E49" s="15" t="s">
        <v>7</v>
      </c>
      <c r="F49" s="27">
        <v>50000</v>
      </c>
      <c r="G49" s="28">
        <f t="shared" si="0"/>
        <v>50000</v>
      </c>
      <c r="H49" s="28">
        <f t="shared" si="1"/>
        <v>0</v>
      </c>
      <c r="I49" s="28">
        <f t="shared" si="2"/>
        <v>50000</v>
      </c>
      <c r="J49">
        <f t="shared" si="3"/>
        <v>0</v>
      </c>
      <c r="K49" s="14"/>
    </row>
    <row r="50" spans="2:11" ht="15">
      <c r="B50" s="14" t="s">
        <v>37</v>
      </c>
      <c r="C50" s="16" t="s">
        <v>7</v>
      </c>
      <c r="D50" s="15">
        <v>1</v>
      </c>
      <c r="E50" s="15" t="s">
        <v>7</v>
      </c>
      <c r="F50" s="27">
        <v>100000</v>
      </c>
      <c r="G50" s="28">
        <f t="shared" si="0"/>
        <v>100000</v>
      </c>
      <c r="H50" s="28">
        <f aca="true" t="shared" si="4" ref="H50:H79">D50*G50</f>
        <v>100000</v>
      </c>
      <c r="I50" s="28">
        <f aca="true" t="shared" si="5" ref="I50:I79">G50-H50</f>
        <v>0</v>
      </c>
      <c r="J50">
        <f t="shared" si="3"/>
        <v>0</v>
      </c>
      <c r="K50" s="14"/>
    </row>
    <row r="51" spans="2:11" ht="15">
      <c r="B51" s="14" t="s">
        <v>40</v>
      </c>
      <c r="C51" s="16" t="s">
        <v>18</v>
      </c>
      <c r="D51" s="15">
        <v>0</v>
      </c>
      <c r="E51" s="15" t="s">
        <v>7</v>
      </c>
      <c r="F51" s="27">
        <v>20000</v>
      </c>
      <c r="G51" s="28">
        <f t="shared" si="0"/>
        <v>20000</v>
      </c>
      <c r="H51" s="28">
        <f t="shared" si="4"/>
        <v>0</v>
      </c>
      <c r="I51" s="28">
        <f t="shared" si="5"/>
        <v>20000</v>
      </c>
      <c r="J51">
        <f t="shared" si="3"/>
        <v>20000</v>
      </c>
      <c r="K51" s="14"/>
    </row>
    <row r="52" spans="2:11" ht="15">
      <c r="B52" s="14" t="s">
        <v>23</v>
      </c>
      <c r="C52" s="16" t="s">
        <v>7</v>
      </c>
      <c r="D52" s="15">
        <v>0.7</v>
      </c>
      <c r="E52" s="15" t="s">
        <v>6</v>
      </c>
      <c r="F52" s="27">
        <v>300000</v>
      </c>
      <c r="G52" s="28">
        <f t="shared" si="0"/>
        <v>225000</v>
      </c>
      <c r="H52" s="28">
        <f t="shared" si="4"/>
        <v>157500</v>
      </c>
      <c r="I52" s="28">
        <f t="shared" si="5"/>
        <v>67500</v>
      </c>
      <c r="J52">
        <f t="shared" si="3"/>
        <v>0</v>
      </c>
      <c r="K52" s="14"/>
    </row>
    <row r="53" spans="2:11" ht="15">
      <c r="B53" s="14" t="s">
        <v>28</v>
      </c>
      <c r="C53" s="16" t="s">
        <v>7</v>
      </c>
      <c r="D53" s="15">
        <v>1</v>
      </c>
      <c r="E53" s="15" t="s">
        <v>7</v>
      </c>
      <c r="F53" s="27">
        <v>50000</v>
      </c>
      <c r="G53" s="28">
        <f t="shared" si="0"/>
        <v>50000</v>
      </c>
      <c r="H53" s="28">
        <f t="shared" si="4"/>
        <v>50000</v>
      </c>
      <c r="I53" s="28">
        <f t="shared" si="5"/>
        <v>0</v>
      </c>
      <c r="J53">
        <f t="shared" si="3"/>
        <v>0</v>
      </c>
      <c r="K53" s="14"/>
    </row>
    <row r="54" spans="2:11" ht="15">
      <c r="B54" s="14" t="s">
        <v>42</v>
      </c>
      <c r="C54" s="16" t="s">
        <v>18</v>
      </c>
      <c r="D54" s="15">
        <v>0</v>
      </c>
      <c r="E54" s="15" t="s">
        <v>7</v>
      </c>
      <c r="F54" s="27">
        <v>2000</v>
      </c>
      <c r="G54" s="28">
        <f t="shared" si="0"/>
        <v>2000</v>
      </c>
      <c r="H54" s="28">
        <f t="shared" si="4"/>
        <v>0</v>
      </c>
      <c r="I54" s="28">
        <f t="shared" si="5"/>
        <v>2000</v>
      </c>
      <c r="J54">
        <f t="shared" si="3"/>
        <v>2000</v>
      </c>
      <c r="K54" s="14"/>
    </row>
    <row r="55" spans="2:11" ht="15">
      <c r="B55" s="14" t="s">
        <v>39</v>
      </c>
      <c r="C55" s="16" t="s">
        <v>7</v>
      </c>
      <c r="D55" s="15">
        <v>0</v>
      </c>
      <c r="E55" s="30" t="s">
        <v>7</v>
      </c>
      <c r="F55" s="27">
        <v>100000</v>
      </c>
      <c r="G55" s="28">
        <f t="shared" si="0"/>
        <v>100000</v>
      </c>
      <c r="H55" s="28">
        <f t="shared" si="4"/>
        <v>0</v>
      </c>
      <c r="I55" s="28">
        <f t="shared" si="5"/>
        <v>100000</v>
      </c>
      <c r="J55">
        <f t="shared" si="3"/>
        <v>0</v>
      </c>
      <c r="K55" s="14"/>
    </row>
    <row r="56" spans="2:11" ht="15">
      <c r="B56" s="14"/>
      <c r="C56" s="16"/>
      <c r="D56" s="15"/>
      <c r="E56" s="15"/>
      <c r="F56" s="27"/>
      <c r="G56" s="28">
        <f t="shared" si="0"/>
        <v>0</v>
      </c>
      <c r="H56" s="28">
        <f t="shared" si="4"/>
        <v>0</v>
      </c>
      <c r="I56" s="28">
        <f t="shared" si="5"/>
        <v>0</v>
      </c>
      <c r="J56">
        <f t="shared" si="3"/>
        <v>0</v>
      </c>
      <c r="K56" s="14"/>
    </row>
    <row r="57" spans="2:11" ht="15">
      <c r="B57" s="14" t="s">
        <v>44</v>
      </c>
      <c r="C57" s="16"/>
      <c r="D57" s="15"/>
      <c r="E57" s="15"/>
      <c r="F57" s="27"/>
      <c r="G57" s="28">
        <f t="shared" si="0"/>
        <v>0</v>
      </c>
      <c r="H57" s="28">
        <f t="shared" si="4"/>
        <v>0</v>
      </c>
      <c r="I57" s="28">
        <f t="shared" si="5"/>
        <v>0</v>
      </c>
      <c r="J57">
        <f t="shared" si="3"/>
        <v>0</v>
      </c>
      <c r="K57" s="14"/>
    </row>
    <row r="58" spans="2:11" ht="15">
      <c r="B58" s="14" t="s">
        <v>41</v>
      </c>
      <c r="C58" s="16"/>
      <c r="D58" s="15"/>
      <c r="E58" s="15"/>
      <c r="F58" s="27"/>
      <c r="G58" s="28">
        <f t="shared" si="0"/>
        <v>0</v>
      </c>
      <c r="H58" s="28">
        <f t="shared" si="4"/>
        <v>0</v>
      </c>
      <c r="I58" s="28">
        <f t="shared" si="5"/>
        <v>0</v>
      </c>
      <c r="J58">
        <f t="shared" si="3"/>
        <v>0</v>
      </c>
      <c r="K58" s="14"/>
    </row>
    <row r="59" spans="2:11" ht="15">
      <c r="B59" s="14" t="s">
        <v>45</v>
      </c>
      <c r="C59" s="16"/>
      <c r="D59" s="15"/>
      <c r="E59" s="15"/>
      <c r="F59" s="27"/>
      <c r="G59" s="28">
        <f t="shared" si="0"/>
        <v>0</v>
      </c>
      <c r="H59" s="28">
        <f t="shared" si="4"/>
        <v>0</v>
      </c>
      <c r="I59" s="28">
        <f t="shared" si="5"/>
        <v>0</v>
      </c>
      <c r="J59">
        <f t="shared" si="3"/>
        <v>0</v>
      </c>
      <c r="K59" s="14"/>
    </row>
    <row r="60" spans="2:11" ht="15">
      <c r="B60" s="14"/>
      <c r="C60" s="16"/>
      <c r="D60" s="15"/>
      <c r="E60" s="15"/>
      <c r="F60" s="27"/>
      <c r="G60" s="28">
        <f t="shared" si="0"/>
        <v>0</v>
      </c>
      <c r="H60" s="28">
        <f t="shared" si="4"/>
        <v>0</v>
      </c>
      <c r="I60" s="28">
        <f t="shared" si="5"/>
        <v>0</v>
      </c>
      <c r="J60">
        <f t="shared" si="3"/>
        <v>0</v>
      </c>
      <c r="K60" s="14"/>
    </row>
    <row r="61" spans="2:11" ht="15">
      <c r="B61" s="14"/>
      <c r="C61" s="16"/>
      <c r="D61" s="15"/>
      <c r="E61" s="15"/>
      <c r="F61" s="27"/>
      <c r="G61" s="28">
        <f t="shared" si="0"/>
        <v>0</v>
      </c>
      <c r="H61" s="28">
        <f t="shared" si="4"/>
        <v>0</v>
      </c>
      <c r="I61" s="28">
        <f t="shared" si="5"/>
        <v>0</v>
      </c>
      <c r="J61">
        <f t="shared" si="3"/>
        <v>0</v>
      </c>
      <c r="K61" s="14"/>
    </row>
    <row r="62" spans="2:11" ht="15">
      <c r="B62" s="14"/>
      <c r="C62" s="16"/>
      <c r="D62" s="15"/>
      <c r="E62" s="15"/>
      <c r="F62" s="27"/>
      <c r="G62" s="28">
        <f t="shared" si="0"/>
        <v>0</v>
      </c>
      <c r="H62" s="28">
        <f t="shared" si="4"/>
        <v>0</v>
      </c>
      <c r="I62" s="28">
        <f t="shared" si="5"/>
        <v>0</v>
      </c>
      <c r="J62">
        <f t="shared" si="3"/>
        <v>0</v>
      </c>
      <c r="K62" s="14"/>
    </row>
    <row r="63" spans="2:11" ht="15">
      <c r="B63" s="14"/>
      <c r="C63" s="16"/>
      <c r="D63" s="15"/>
      <c r="E63" s="15"/>
      <c r="F63" s="27"/>
      <c r="G63" s="28">
        <f t="shared" si="0"/>
        <v>0</v>
      </c>
      <c r="H63" s="28">
        <f t="shared" si="4"/>
        <v>0</v>
      </c>
      <c r="I63" s="28">
        <f t="shared" si="5"/>
        <v>0</v>
      </c>
      <c r="J63">
        <f t="shared" si="3"/>
        <v>0</v>
      </c>
      <c r="K63" s="14"/>
    </row>
    <row r="64" spans="2:11" ht="15">
      <c r="B64" s="14"/>
      <c r="C64" s="16"/>
      <c r="D64" s="15"/>
      <c r="E64" s="15"/>
      <c r="F64" s="27"/>
      <c r="G64" s="28">
        <f t="shared" si="0"/>
        <v>0</v>
      </c>
      <c r="H64" s="28">
        <f t="shared" si="4"/>
        <v>0</v>
      </c>
      <c r="I64" s="28">
        <f t="shared" si="5"/>
        <v>0</v>
      </c>
      <c r="J64">
        <f t="shared" si="3"/>
        <v>0</v>
      </c>
      <c r="K64" s="14"/>
    </row>
    <row r="65" spans="2:11" ht="15">
      <c r="B65" s="14"/>
      <c r="C65" s="16"/>
      <c r="D65" s="15"/>
      <c r="E65" s="15"/>
      <c r="F65" s="27"/>
      <c r="G65" s="28">
        <f t="shared" si="0"/>
        <v>0</v>
      </c>
      <c r="H65" s="28">
        <f t="shared" si="4"/>
        <v>0</v>
      </c>
      <c r="I65" s="28">
        <f t="shared" si="5"/>
        <v>0</v>
      </c>
      <c r="J65">
        <f t="shared" si="3"/>
        <v>0</v>
      </c>
      <c r="K65" s="14"/>
    </row>
    <row r="66" spans="2:11" ht="15">
      <c r="B66" s="14"/>
      <c r="C66" s="16"/>
      <c r="D66" s="15"/>
      <c r="E66" s="15"/>
      <c r="F66" s="27"/>
      <c r="G66" s="28">
        <f t="shared" si="0"/>
        <v>0</v>
      </c>
      <c r="H66" s="28">
        <f t="shared" si="4"/>
        <v>0</v>
      </c>
      <c r="I66" s="28">
        <f t="shared" si="5"/>
        <v>0</v>
      </c>
      <c r="J66">
        <f t="shared" si="3"/>
        <v>0</v>
      </c>
      <c r="K66" s="14"/>
    </row>
    <row r="67" spans="2:11" ht="15">
      <c r="B67" s="14"/>
      <c r="C67" s="16"/>
      <c r="D67" s="15"/>
      <c r="E67" s="15"/>
      <c r="F67" s="27"/>
      <c r="G67" s="28">
        <f t="shared" si="0"/>
        <v>0</v>
      </c>
      <c r="H67" s="28">
        <f t="shared" si="4"/>
        <v>0</v>
      </c>
      <c r="I67" s="28">
        <f t="shared" si="5"/>
        <v>0</v>
      </c>
      <c r="J67">
        <f t="shared" si="3"/>
        <v>0</v>
      </c>
      <c r="K67" s="14"/>
    </row>
    <row r="68" spans="2:11" ht="15">
      <c r="B68" s="14"/>
      <c r="C68" s="16"/>
      <c r="D68" s="15"/>
      <c r="E68" s="15"/>
      <c r="F68" s="27"/>
      <c r="G68" s="28">
        <f t="shared" si="0"/>
        <v>0</v>
      </c>
      <c r="H68" s="28">
        <f t="shared" si="4"/>
        <v>0</v>
      </c>
      <c r="I68" s="28">
        <f t="shared" si="5"/>
        <v>0</v>
      </c>
      <c r="J68">
        <f t="shared" si="3"/>
        <v>0</v>
      </c>
      <c r="K68" s="14"/>
    </row>
    <row r="69" spans="2:11" ht="15">
      <c r="B69" s="14"/>
      <c r="C69" s="16"/>
      <c r="D69" s="15"/>
      <c r="E69" s="15"/>
      <c r="F69" s="27"/>
      <c r="G69" s="28">
        <f t="shared" si="0"/>
        <v>0</v>
      </c>
      <c r="H69" s="28">
        <f t="shared" si="4"/>
        <v>0</v>
      </c>
      <c r="I69" s="28">
        <f t="shared" si="5"/>
        <v>0</v>
      </c>
      <c r="J69">
        <f t="shared" si="3"/>
        <v>0</v>
      </c>
      <c r="K69" s="14"/>
    </row>
    <row r="70" spans="2:11" ht="15">
      <c r="B70" s="14"/>
      <c r="C70" s="16"/>
      <c r="D70" s="15"/>
      <c r="E70" s="15"/>
      <c r="F70" s="27"/>
      <c r="G70" s="28">
        <f t="shared" si="0"/>
        <v>0</v>
      </c>
      <c r="H70" s="28">
        <f t="shared" si="4"/>
        <v>0</v>
      </c>
      <c r="I70" s="28">
        <f t="shared" si="5"/>
        <v>0</v>
      </c>
      <c r="J70">
        <f t="shared" si="3"/>
        <v>0</v>
      </c>
      <c r="K70" s="14"/>
    </row>
    <row r="71" spans="2:11" ht="15">
      <c r="B71" s="14"/>
      <c r="C71" s="16"/>
      <c r="D71" s="15"/>
      <c r="E71" s="15"/>
      <c r="F71" s="27"/>
      <c r="G71" s="28">
        <f t="shared" si="0"/>
        <v>0</v>
      </c>
      <c r="H71" s="28">
        <f t="shared" si="4"/>
        <v>0</v>
      </c>
      <c r="I71" s="28">
        <f t="shared" si="5"/>
        <v>0</v>
      </c>
      <c r="J71">
        <f t="shared" si="3"/>
        <v>0</v>
      </c>
      <c r="K71" s="14"/>
    </row>
    <row r="72" spans="2:11" ht="15">
      <c r="B72" s="14"/>
      <c r="C72" s="16"/>
      <c r="D72" s="15"/>
      <c r="E72" s="15"/>
      <c r="F72" s="27"/>
      <c r="G72" s="28">
        <f t="shared" si="0"/>
        <v>0</v>
      </c>
      <c r="H72" s="28">
        <f t="shared" si="4"/>
        <v>0</v>
      </c>
      <c r="I72" s="28">
        <f t="shared" si="5"/>
        <v>0</v>
      </c>
      <c r="J72">
        <f t="shared" si="3"/>
        <v>0</v>
      </c>
      <c r="K72" s="14"/>
    </row>
    <row r="73" spans="2:11" ht="15">
      <c r="B73" s="14"/>
      <c r="C73" s="16"/>
      <c r="D73" s="15"/>
      <c r="E73" s="15"/>
      <c r="F73" s="27"/>
      <c r="G73" s="28">
        <f t="shared" si="0"/>
        <v>0</v>
      </c>
      <c r="H73" s="28">
        <f t="shared" si="4"/>
        <v>0</v>
      </c>
      <c r="I73" s="28">
        <f t="shared" si="5"/>
        <v>0</v>
      </c>
      <c r="J73">
        <f t="shared" si="3"/>
        <v>0</v>
      </c>
      <c r="K73" s="14"/>
    </row>
    <row r="74" spans="2:11" ht="15">
      <c r="B74" s="14"/>
      <c r="C74" s="16"/>
      <c r="D74" s="15"/>
      <c r="E74" s="15"/>
      <c r="F74" s="27"/>
      <c r="G74" s="28">
        <f t="shared" si="0"/>
        <v>0</v>
      </c>
      <c r="H74" s="28">
        <f t="shared" si="4"/>
        <v>0</v>
      </c>
      <c r="I74" s="28">
        <f t="shared" si="5"/>
        <v>0</v>
      </c>
      <c r="J74">
        <f t="shared" si="3"/>
        <v>0</v>
      </c>
      <c r="K74" s="14"/>
    </row>
    <row r="75" spans="2:11" ht="15">
      <c r="B75" s="14"/>
      <c r="C75" s="16"/>
      <c r="D75" s="15"/>
      <c r="E75" s="15"/>
      <c r="F75" s="27"/>
      <c r="G75" s="28">
        <f t="shared" si="0"/>
        <v>0</v>
      </c>
      <c r="H75" s="28">
        <f t="shared" si="4"/>
        <v>0</v>
      </c>
      <c r="I75" s="28">
        <f t="shared" si="5"/>
        <v>0</v>
      </c>
      <c r="J75">
        <f t="shared" si="3"/>
        <v>0</v>
      </c>
      <c r="K75" s="14"/>
    </row>
    <row r="76" spans="2:11" ht="15">
      <c r="B76" s="14"/>
      <c r="C76" s="16"/>
      <c r="D76" s="15"/>
      <c r="E76" s="15"/>
      <c r="F76" s="27"/>
      <c r="G76" s="28">
        <f t="shared" si="0"/>
        <v>0</v>
      </c>
      <c r="H76" s="28">
        <f t="shared" si="4"/>
        <v>0</v>
      </c>
      <c r="I76" s="28">
        <f t="shared" si="5"/>
        <v>0</v>
      </c>
      <c r="J76">
        <f t="shared" si="3"/>
        <v>0</v>
      </c>
      <c r="K76" s="14"/>
    </row>
    <row r="77" spans="2:11" ht="15">
      <c r="B77" s="14"/>
      <c r="C77" s="16"/>
      <c r="D77" s="15"/>
      <c r="E77" s="15"/>
      <c r="F77" s="27"/>
      <c r="G77" s="28">
        <f t="shared" si="0"/>
        <v>0</v>
      </c>
      <c r="H77" s="28">
        <f t="shared" si="4"/>
        <v>0</v>
      </c>
      <c r="I77" s="28">
        <f t="shared" si="5"/>
        <v>0</v>
      </c>
      <c r="J77">
        <f t="shared" si="3"/>
        <v>0</v>
      </c>
      <c r="K77" s="14"/>
    </row>
    <row r="78" spans="2:11" ht="15">
      <c r="B78" s="14"/>
      <c r="C78" s="16"/>
      <c r="D78" s="15"/>
      <c r="E78" s="15"/>
      <c r="F78" s="27"/>
      <c r="G78" s="28">
        <f t="shared" si="0"/>
        <v>0</v>
      </c>
      <c r="H78" s="28">
        <f t="shared" si="4"/>
        <v>0</v>
      </c>
      <c r="I78" s="28">
        <f t="shared" si="5"/>
        <v>0</v>
      </c>
      <c r="J78">
        <f t="shared" si="3"/>
        <v>0</v>
      </c>
      <c r="K78" s="14"/>
    </row>
    <row r="79" spans="2:11" ht="15">
      <c r="B79" s="14"/>
      <c r="C79" s="16"/>
      <c r="D79" s="15"/>
      <c r="E79" s="15"/>
      <c r="F79" s="27"/>
      <c r="G79" s="28">
        <f t="shared" si="0"/>
        <v>0</v>
      </c>
      <c r="H79" s="28">
        <f t="shared" si="4"/>
        <v>0</v>
      </c>
      <c r="I79" s="28">
        <f t="shared" si="5"/>
        <v>0</v>
      </c>
      <c r="J79">
        <f t="shared" si="3"/>
        <v>0</v>
      </c>
      <c r="K79" s="14"/>
    </row>
    <row r="80" spans="2:11" ht="15">
      <c r="B80" s="14"/>
      <c r="C80" s="16"/>
      <c r="D80" s="15"/>
      <c r="E80" s="15"/>
      <c r="F80" s="27"/>
      <c r="G80" s="28">
        <f t="shared" si="0"/>
        <v>0</v>
      </c>
      <c r="H80" s="28">
        <f>D80*G80</f>
        <v>0</v>
      </c>
      <c r="I80" s="28">
        <f>G80-H80</f>
        <v>0</v>
      </c>
      <c r="J80">
        <f t="shared" si="3"/>
        <v>0</v>
      </c>
      <c r="K80" s="14"/>
    </row>
    <row r="81" spans="2:11" ht="15">
      <c r="B81" s="14"/>
      <c r="C81" s="16"/>
      <c r="D81" s="15"/>
      <c r="E81" s="15"/>
      <c r="F81" s="27"/>
      <c r="G81" s="28">
        <f t="shared" si="0"/>
        <v>0</v>
      </c>
      <c r="H81" s="28">
        <f>D81*G81</f>
        <v>0</v>
      </c>
      <c r="I81" s="28">
        <f>G81-H81</f>
        <v>0</v>
      </c>
      <c r="J81">
        <f t="shared" si="3"/>
        <v>0</v>
      </c>
      <c r="K81" s="14"/>
    </row>
    <row r="82" spans="2:11" ht="15">
      <c r="B82" s="14"/>
      <c r="C82" s="16"/>
      <c r="D82" s="15"/>
      <c r="E82" s="15"/>
      <c r="F82" s="27"/>
      <c r="G82" s="28">
        <f t="shared" si="0"/>
        <v>0</v>
      </c>
      <c r="H82" s="28">
        <f>D82*G82</f>
        <v>0</v>
      </c>
      <c r="I82" s="28">
        <f>G82-H82</f>
        <v>0</v>
      </c>
      <c r="J82">
        <f t="shared" si="3"/>
        <v>0</v>
      </c>
      <c r="K82" s="14"/>
    </row>
    <row r="83" spans="2:11" ht="15">
      <c r="B83" s="14"/>
      <c r="C83" s="16"/>
      <c r="D83" s="15"/>
      <c r="E83" s="15"/>
      <c r="F83" s="27"/>
      <c r="G83" s="28">
        <f t="shared" si="0"/>
        <v>0</v>
      </c>
      <c r="H83" s="28">
        <f>D83*G83</f>
        <v>0</v>
      </c>
      <c r="I83" s="28">
        <f>G83-H83</f>
        <v>0</v>
      </c>
      <c r="J83">
        <f t="shared" si="3"/>
        <v>0</v>
      </c>
      <c r="K83" s="14"/>
    </row>
    <row r="84" spans="4:11" ht="15">
      <c r="D84" s="2"/>
      <c r="E84" s="11" t="s">
        <v>10</v>
      </c>
      <c r="F84" s="29">
        <f>SUM(F44:F83)</f>
        <v>712000</v>
      </c>
      <c r="G84" s="29">
        <f>SUM(G44:G83)</f>
        <v>617000</v>
      </c>
      <c r="H84" s="29">
        <f>SUM(H44:H83)</f>
        <v>330000</v>
      </c>
      <c r="I84" s="29">
        <f>SUM(I44:I83)</f>
        <v>287000</v>
      </c>
      <c r="J84" s="11">
        <f>SUM(J44:J83)</f>
        <v>32000</v>
      </c>
      <c r="K84" s="14"/>
    </row>
    <row r="85" spans="4:11" ht="15">
      <c r="D85" s="2"/>
      <c r="E85" s="2"/>
      <c r="F85" s="5"/>
      <c r="G85" s="12" t="s">
        <v>13</v>
      </c>
      <c r="H85" s="11">
        <f>G84*D25</f>
        <v>304678.06297056813</v>
      </c>
      <c r="I85" s="11">
        <f>G84-H85</f>
        <v>312321.93702943187</v>
      </c>
      <c r="K85" s="14"/>
    </row>
    <row r="86" spans="4:11" ht="15">
      <c r="D86" s="2"/>
      <c r="E86" s="2"/>
      <c r="F86" s="3"/>
      <c r="G86" s="11" t="s">
        <v>14</v>
      </c>
      <c r="H86" s="13">
        <f>H85-H84</f>
        <v>-25321.937029431865</v>
      </c>
      <c r="I86" s="13">
        <f>I85-I84</f>
        <v>25321.937029431865</v>
      </c>
      <c r="K86" s="14"/>
    </row>
    <row r="87" spans="4:9" ht="15">
      <c r="D87" s="2"/>
      <c r="E87" s="2"/>
      <c r="F87" s="3"/>
      <c r="G87" s="4"/>
      <c r="H87" s="45"/>
      <c r="I87" s="4"/>
    </row>
    <row r="88" spans="2:9" ht="15">
      <c r="B88" t="s">
        <v>74</v>
      </c>
      <c r="D88" s="2"/>
      <c r="E88" s="2"/>
      <c r="F88" s="3"/>
      <c r="G88" s="4"/>
      <c r="H88" s="4"/>
      <c r="I88" s="4"/>
    </row>
    <row r="89" spans="2:9" ht="15">
      <c r="B89" t="s">
        <v>75</v>
      </c>
      <c r="D89" s="2"/>
      <c r="E89" s="2"/>
      <c r="F89" s="3"/>
      <c r="G89" s="4"/>
      <c r="H89" s="4"/>
      <c r="I89" s="4"/>
    </row>
    <row r="90" spans="4:9" ht="15">
      <c r="D90" s="2"/>
      <c r="E90" s="2"/>
      <c r="F90" s="3"/>
      <c r="G90" s="4"/>
      <c r="H90" s="4"/>
      <c r="I90" s="4"/>
    </row>
    <row r="91" spans="4:9" ht="15">
      <c r="D91" s="2"/>
      <c r="E91" s="2"/>
      <c r="F91" s="3"/>
      <c r="G91" s="4"/>
      <c r="H91" s="4"/>
      <c r="I91" s="4"/>
    </row>
    <row r="92" spans="4:9" ht="15">
      <c r="D92" s="2"/>
      <c r="E92" s="2"/>
      <c r="F92" s="3"/>
      <c r="G92" s="4"/>
      <c r="H92" s="4"/>
      <c r="I92" s="4"/>
    </row>
    <row r="93" spans="4:9" ht="15">
      <c r="D93" s="2"/>
      <c r="E93" s="2"/>
      <c r="F93" s="3"/>
      <c r="G93" s="4"/>
      <c r="H93" s="4"/>
      <c r="I93" s="4"/>
    </row>
    <row r="94" spans="4:9" ht="15">
      <c r="D94" s="2"/>
      <c r="E94" s="2"/>
      <c r="F94" s="3"/>
      <c r="G94" s="4"/>
      <c r="H94" s="4"/>
      <c r="I94" s="4"/>
    </row>
    <row r="95" spans="4:9" ht="15">
      <c r="D95" s="2"/>
      <c r="E95" s="2"/>
      <c r="F95" s="3"/>
      <c r="G95" s="4"/>
      <c r="H95" s="4"/>
      <c r="I95" s="4"/>
    </row>
    <row r="96" spans="4:9" ht="15">
      <c r="D96" s="2"/>
      <c r="E96" s="2"/>
      <c r="F96" s="3"/>
      <c r="G96" s="4"/>
      <c r="H96" s="4"/>
      <c r="I96" s="4"/>
    </row>
    <row r="97" spans="4:9" ht="15">
      <c r="D97" s="2"/>
      <c r="E97" s="2"/>
      <c r="F97" s="3"/>
      <c r="G97" s="4"/>
      <c r="H97" s="4"/>
      <c r="I97" s="4"/>
    </row>
    <row r="98" spans="4:9" ht="15">
      <c r="D98" s="2"/>
      <c r="E98" s="2"/>
      <c r="F98" s="3"/>
      <c r="G98" s="4"/>
      <c r="H98" s="4"/>
      <c r="I98" s="4"/>
    </row>
    <row r="99" spans="4:9" ht="15">
      <c r="D99" s="2"/>
      <c r="E99" s="2"/>
      <c r="F99" s="3"/>
      <c r="G99" s="4"/>
      <c r="H99" s="4"/>
      <c r="I99" s="4"/>
    </row>
    <row r="100" spans="4:9" ht="15">
      <c r="D100" s="2"/>
      <c r="E100" s="2"/>
      <c r="F100" s="3"/>
      <c r="G100" s="4"/>
      <c r="H100" s="4"/>
      <c r="I100" s="4"/>
    </row>
    <row r="101" spans="4:9" ht="15">
      <c r="D101" s="2"/>
      <c r="E101" s="2"/>
      <c r="F101" s="3"/>
      <c r="G101" s="4"/>
      <c r="H101" s="4"/>
      <c r="I101" s="4"/>
    </row>
    <row r="102" spans="4:9" ht="15">
      <c r="D102" s="2"/>
      <c r="E102" s="2"/>
      <c r="F102" s="3"/>
      <c r="G102" s="4"/>
      <c r="H102" s="4"/>
      <c r="I102" s="4"/>
    </row>
    <row r="103" spans="4:9" ht="15">
      <c r="D103" s="2"/>
      <c r="E103" s="2"/>
      <c r="F103" s="3"/>
      <c r="G103" s="4"/>
      <c r="H103" s="4"/>
      <c r="I103" s="4"/>
    </row>
    <row r="104" spans="4:9" ht="15">
      <c r="D104" s="2"/>
      <c r="E104" s="2"/>
      <c r="F104" s="3"/>
      <c r="G104" s="4"/>
      <c r="H104" s="4"/>
      <c r="I104" s="4"/>
    </row>
    <row r="105" spans="4:9" ht="15">
      <c r="D105" s="2"/>
      <c r="E105" s="2"/>
      <c r="F105" s="3"/>
      <c r="G105" s="4"/>
      <c r="H105" s="4"/>
      <c r="I105" s="4"/>
    </row>
    <row r="106" spans="4:9" ht="15">
      <c r="D106" s="2"/>
      <c r="E106" s="2"/>
      <c r="F106" s="3"/>
      <c r="G106" s="4"/>
      <c r="H106" s="4"/>
      <c r="I106" s="4"/>
    </row>
    <row r="107" spans="4:9" ht="15">
      <c r="D107" s="2"/>
      <c r="E107" s="2"/>
      <c r="F107" s="3"/>
      <c r="G107" s="4"/>
      <c r="H107" s="4"/>
      <c r="I107" s="4"/>
    </row>
    <row r="108" spans="4:9" ht="15">
      <c r="D108" s="2"/>
      <c r="E108" s="2"/>
      <c r="F108" s="3"/>
      <c r="G108" s="4"/>
      <c r="H108" s="4"/>
      <c r="I108" s="4"/>
    </row>
    <row r="109" spans="4:9" ht="15">
      <c r="D109" s="2"/>
      <c r="E109" s="2"/>
      <c r="F109" s="3"/>
      <c r="G109" s="4"/>
      <c r="H109" s="4"/>
      <c r="I109" s="4"/>
    </row>
    <row r="110" spans="4:9" ht="15">
      <c r="D110" s="2"/>
      <c r="E110" s="2"/>
      <c r="F110" s="3"/>
      <c r="G110" s="4"/>
      <c r="H110" s="4"/>
      <c r="I110" s="4"/>
    </row>
    <row r="111" spans="4:9" ht="15">
      <c r="D111" s="2"/>
      <c r="E111" s="2"/>
      <c r="F111" s="3"/>
      <c r="G111" s="4"/>
      <c r="H111" s="4"/>
      <c r="I111" s="4"/>
    </row>
    <row r="112" spans="4:9" ht="15">
      <c r="D112" s="2"/>
      <c r="E112" s="2"/>
      <c r="F112" s="3"/>
      <c r="G112" s="4"/>
      <c r="H112" s="4"/>
      <c r="I112" s="4"/>
    </row>
    <row r="113" spans="4:9" ht="15">
      <c r="D113" s="2"/>
      <c r="E113" s="2"/>
      <c r="F113" s="3"/>
      <c r="G113" s="4"/>
      <c r="H113" s="4"/>
      <c r="I113" s="4"/>
    </row>
    <row r="114" spans="4:9" ht="15">
      <c r="D114" s="2"/>
      <c r="E114" s="2"/>
      <c r="F114" s="3"/>
      <c r="G114" s="4"/>
      <c r="H114" s="4"/>
      <c r="I114" s="4"/>
    </row>
    <row r="115" spans="4:9" ht="15">
      <c r="D115" s="2"/>
      <c r="E115" s="2"/>
      <c r="F115" s="3"/>
      <c r="G115" s="4"/>
      <c r="H115" s="4"/>
      <c r="I115" s="4"/>
    </row>
    <row r="116" spans="4:9" ht="15">
      <c r="D116" s="2"/>
      <c r="E116" s="2"/>
      <c r="F116" s="3"/>
      <c r="G116" s="4"/>
      <c r="H116" s="4"/>
      <c r="I116" s="4"/>
    </row>
    <row r="117" spans="4:9" ht="15">
      <c r="D117" s="2"/>
      <c r="E117" s="2"/>
      <c r="F117" s="3"/>
      <c r="G117" s="4"/>
      <c r="H117" s="4"/>
      <c r="I117" s="4"/>
    </row>
    <row r="118" spans="4:9" ht="15">
      <c r="D118" s="2"/>
      <c r="E118" s="2"/>
      <c r="F118" s="3"/>
      <c r="G118" s="4"/>
      <c r="H118" s="4"/>
      <c r="I118" s="4"/>
    </row>
    <row r="119" spans="4:9" ht="15">
      <c r="D119" s="2"/>
      <c r="E119" s="2"/>
      <c r="F119" s="3"/>
      <c r="G119" s="4"/>
      <c r="H119" s="4"/>
      <c r="I119" s="4"/>
    </row>
    <row r="120" spans="4:9" ht="15">
      <c r="D120" s="2"/>
      <c r="E120" s="2"/>
      <c r="F120" s="3"/>
      <c r="G120" s="4"/>
      <c r="H120" s="4"/>
      <c r="I120" s="4"/>
    </row>
    <row r="121" spans="4:9" ht="15">
      <c r="D121" s="2"/>
      <c r="E121" s="2"/>
      <c r="F121" s="3"/>
      <c r="G121" s="4"/>
      <c r="H121" s="4"/>
      <c r="I121" s="4"/>
    </row>
  </sheetData>
  <sheetProtection password="EA69" sheet="1" objects="1" scenarios="1"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</cp:lastModifiedBy>
  <dcterms:created xsi:type="dcterms:W3CDTF">2012-07-30T17:32:37Z</dcterms:created>
  <dcterms:modified xsi:type="dcterms:W3CDTF">2015-07-14T03:07:24Z</dcterms:modified>
  <cp:category/>
  <cp:version/>
  <cp:contentType/>
  <cp:contentStatus/>
</cp:coreProperties>
</file>