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<sst xmlns="http://schemas.openxmlformats.org/spreadsheetml/2006/main" count="57" uniqueCount="51">
  <si>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Your own before-tax return on investment</t>
  </si>
  <si>
    <t>First year before-tax payments</t>
  </si>
  <si>
    <t>balance</t>
  </si>
  <si>
    <t>Annual</t>
  </si>
  <si>
    <t>payments</t>
  </si>
  <si>
    <t>Taxable</t>
  </si>
  <si>
    <t>income</t>
  </si>
  <si>
    <t>After-tax</t>
  </si>
  <si>
    <t>After-tax return on your investments</t>
  </si>
  <si>
    <t>Your ordinary income tax rate</t>
  </si>
  <si>
    <t>Annuity considerations</t>
  </si>
  <si>
    <t>Can you do as well with your own investments?</t>
  </si>
  <si>
    <t>Your age to die</t>
  </si>
  <si>
    <t>Your</t>
  </si>
  <si>
    <t>age</t>
  </si>
  <si>
    <t>Year</t>
  </si>
  <si>
    <t>Spouse's</t>
  </si>
  <si>
    <t>Spouse's age to die</t>
  </si>
  <si>
    <t>Annual exclusion.  Enter 0 if this is a qualified (tax-deferred) annuity.</t>
  </si>
  <si>
    <t>This equals the before-tax return if this is a qualified investment.</t>
  </si>
  <si>
    <t>Immediate Annuity</t>
  </si>
  <si>
    <t>Your tax rate for investments other than qualified investments</t>
  </si>
  <si>
    <t>Your Own Investments</t>
  </si>
  <si>
    <t>End of year</t>
  </si>
  <si>
    <t>If the "End of year balance" does not</t>
  </si>
  <si>
    <t>dies, this may be the better choice.</t>
  </si>
  <si>
    <t>go negative before you or your spouse</t>
  </si>
  <si>
    <r>
      <t xml:space="preserve">Only make entries in </t>
    </r>
    <r>
      <rPr>
        <b/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cells.</t>
    </r>
  </si>
  <si>
    <t>Click on arrows to change values.</t>
  </si>
  <si>
    <t>Scroll down to see results.</t>
  </si>
  <si>
    <t>Evaluating Immediate Annuities- Simplified</t>
  </si>
  <si>
    <t>Your age to buy the immediate annuity</t>
  </si>
  <si>
    <t>Spouse's age at that time (Enter 0 if no spouse.)</t>
  </si>
  <si>
    <t>Annuity purchase price from your own investments</t>
  </si>
  <si>
    <t>Survivor's benefit (If no spouse or survivor's benefit, enter zero.)</t>
  </si>
  <si>
    <t>Control #</t>
  </si>
  <si>
    <t>(Enter zero if no spouse.)</t>
  </si>
  <si>
    <t>Inflation adjustment.  Zero for a fixed payment immediate annuity.</t>
  </si>
  <si>
    <t>This program lets you compare financial aspects of an immediate annuity with an equivalent sized</t>
  </si>
  <si>
    <t>Immediate annuities may be good to replace part of your fixed income investments, particularly if you</t>
  </si>
  <si>
    <t>suspect that you or your spouse may not want to cope with complex finances in old age or after</t>
  </si>
  <si>
    <t>in immediate annuities.  You'll need reserves for emergencies and to replace high cost items without</t>
  </si>
  <si>
    <t>Immediate annuities are one of the simplest investments.  You give a mutual fund or insurance</t>
  </si>
  <si>
    <t>company a lump sum and immediately start getting payments for life.</t>
  </si>
  <si>
    <t>death of the spouse most familiar with investments.  But you certainly don't want all of your investments</t>
  </si>
  <si>
    <t>2007, for more information about reserves and returns.</t>
  </si>
  <si>
    <t>Copyright 2007 Henry K. Hebeler.  All rights reserved.</t>
  </si>
  <si>
    <r>
      <t xml:space="preserve">incurring debt payments in retirement.  See </t>
    </r>
    <r>
      <rPr>
        <i/>
        <sz val="10"/>
        <rFont val="Arial"/>
        <family val="2"/>
      </rPr>
      <t>Getting Started In A Financially Secure Retirement</t>
    </r>
    <r>
      <rPr>
        <sz val="10"/>
        <rFont val="Arial"/>
        <family val="0"/>
      </rPr>
      <t>, Wiley,</t>
    </r>
  </si>
  <si>
    <t>Try different inflation rates, returns and ages to die.  This will help you make better judgments.</t>
  </si>
  <si>
    <t>immediate annuity payments.  The annuity makes payments till you die.  Your investments might not.</t>
  </si>
  <si>
    <t>investment of your own after annual after-tax withdrawals of the same amount as the after-tax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</si>
</sst>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3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6" xfId="0" applyFont="1" applyFill="1" applyBorder="1" applyAlignment="1" applyProtection="1">
      <alignment horizontal="center"/>
      <protection hidden="1" locked="0"/>
    </xf>
    <xf numFmtId="164" fontId="1" fillId="3" borderId="6" xfId="0" applyNumberFormat="1" applyFont="1" applyFill="1" applyBorder="1" applyAlignment="1" applyProtection="1">
      <alignment horizontal="center"/>
      <protection hidden="1" locked="0"/>
    </xf>
    <xf numFmtId="3" fontId="1" fillId="3" borderId="6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1" fillId="0" borderId="6" xfId="0" applyNumberFormat="1" applyFont="1" applyFill="1" applyBorder="1" applyAlignment="1" applyProtection="1">
      <alignment horizontal="center"/>
      <protection hidden="1"/>
    </xf>
    <xf numFmtId="9" fontId="1" fillId="3" borderId="6" xfId="0" applyNumberFormat="1" applyFont="1" applyFill="1" applyBorder="1" applyAlignment="1" applyProtection="1">
      <alignment horizontal="center"/>
      <protection hidden="1" locked="0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8.7109375" style="0" customWidth="1"/>
    <col min="4" max="4" width="5.140625" style="0" hidden="1" customWidth="1"/>
    <col min="5" max="5" width="9.57421875" style="0" customWidth="1"/>
    <col min="7" max="7" width="9.8515625" style="0" customWidth="1"/>
    <col min="10" max="10" width="7.140625" style="0" customWidth="1"/>
    <col min="11" max="11" width="10.7109375" style="0" customWidth="1"/>
    <col min="12" max="12" width="11.57421875" style="0" customWidth="1"/>
  </cols>
  <sheetData>
    <row r="2" ht="15.75">
      <c r="H2" s="7" t="s">
        <v>30</v>
      </c>
    </row>
    <row r="3" ht="12.75" customHeight="1">
      <c r="G3" s="7"/>
    </row>
    <row r="4" spans="3:7" ht="12.75" customHeight="1">
      <c r="C4" t="s">
        <v>42</v>
      </c>
      <c r="G4" s="7"/>
    </row>
    <row r="5" spans="3:7" ht="12.75" customHeight="1">
      <c r="C5" t="s">
        <v>43</v>
      </c>
      <c r="G5" s="7"/>
    </row>
    <row r="6" ht="12.75" customHeight="1">
      <c r="G6" s="7"/>
    </row>
    <row r="7" spans="3:7" ht="12.75" customHeight="1">
      <c r="C7" t="s">
        <v>38</v>
      </c>
      <c r="G7" s="7"/>
    </row>
    <row r="8" spans="3:7" ht="12.75" customHeight="1">
      <c r="C8" t="s">
        <v>50</v>
      </c>
      <c r="G8" s="7"/>
    </row>
    <row r="9" spans="3:7" ht="12.75" customHeight="1">
      <c r="C9" t="s">
        <v>49</v>
      </c>
      <c r="G9" s="7"/>
    </row>
    <row r="10" spans="3:7" ht="12.75" customHeight="1">
      <c r="C10" t="s">
        <v>48</v>
      </c>
      <c r="G10" s="7"/>
    </row>
    <row r="11" ht="12.75" customHeight="1">
      <c r="G11" s="7"/>
    </row>
    <row r="12" spans="3:7" ht="12.75" customHeight="1">
      <c r="C12" t="s">
        <v>39</v>
      </c>
      <c r="G12" s="7"/>
    </row>
    <row r="13" spans="3:7" ht="12.75" customHeight="1">
      <c r="C13" t="s">
        <v>40</v>
      </c>
      <c r="G13" s="7"/>
    </row>
    <row r="14" spans="3:7" ht="12.75" customHeight="1">
      <c r="C14" t="s">
        <v>44</v>
      </c>
      <c r="G14" s="7"/>
    </row>
    <row r="15" spans="3:7" ht="12.75" customHeight="1">
      <c r="C15" t="s">
        <v>41</v>
      </c>
      <c r="G15" s="7"/>
    </row>
    <row r="16" spans="3:7" ht="12.75" customHeight="1">
      <c r="C16" t="s">
        <v>47</v>
      </c>
      <c r="G16" s="7"/>
    </row>
    <row r="17" spans="3:7" ht="12.75" customHeight="1">
      <c r="C17" t="s">
        <v>45</v>
      </c>
      <c r="G17" s="7"/>
    </row>
    <row r="19" spans="3:12" ht="12.75">
      <c r="C19" s="3" t="s">
        <v>10</v>
      </c>
      <c r="J19" s="14" t="s">
        <v>27</v>
      </c>
      <c r="K19" s="14"/>
      <c r="L19" s="14"/>
    </row>
    <row r="20" spans="3:12" ht="12.75">
      <c r="C20" s="16">
        <v>71</v>
      </c>
      <c r="E20" t="s">
        <v>31</v>
      </c>
      <c r="J20" s="14" t="s">
        <v>28</v>
      </c>
      <c r="K20" s="14"/>
      <c r="L20" s="14"/>
    </row>
    <row r="21" spans="3:12" ht="12.75">
      <c r="C21" s="16">
        <v>74</v>
      </c>
      <c r="E21" t="s">
        <v>32</v>
      </c>
      <c r="J21" s="14" t="s">
        <v>29</v>
      </c>
      <c r="K21" s="14"/>
      <c r="L21" s="14"/>
    </row>
    <row r="22" spans="3:5" ht="12.75">
      <c r="C22" s="17">
        <v>0.35</v>
      </c>
      <c r="E22" t="s">
        <v>9</v>
      </c>
    </row>
    <row r="23" spans="3:12" ht="12.75">
      <c r="C23" s="21">
        <f>L23/200</f>
        <v>0.035</v>
      </c>
      <c r="E23" s="15"/>
      <c r="F23" s="14" t="s">
        <v>37</v>
      </c>
      <c r="G23" s="14"/>
      <c r="H23" s="14"/>
      <c r="I23" s="14"/>
      <c r="J23" s="14"/>
      <c r="K23" s="14"/>
      <c r="L23" s="30">
        <v>7</v>
      </c>
    </row>
    <row r="24" spans="3:5" ht="12.75">
      <c r="C24" s="18">
        <v>100000</v>
      </c>
      <c r="E24" t="s">
        <v>33</v>
      </c>
    </row>
    <row r="25" spans="3:5" ht="12.75">
      <c r="C25" s="18">
        <v>6077</v>
      </c>
      <c r="E25" t="s">
        <v>1</v>
      </c>
    </row>
    <row r="26" spans="3:5" ht="12.75">
      <c r="C26" s="18">
        <v>5713</v>
      </c>
      <c r="E26" t="s">
        <v>18</v>
      </c>
    </row>
    <row r="27" spans="3:5" ht="12.75">
      <c r="C27" s="17">
        <v>0.67</v>
      </c>
      <c r="E27" t="s">
        <v>34</v>
      </c>
    </row>
    <row r="28" ht="12.75">
      <c r="C28" s="19"/>
    </row>
    <row r="29" ht="12.75">
      <c r="C29" s="20" t="s">
        <v>11</v>
      </c>
    </row>
    <row r="30" spans="3:12" ht="12.75">
      <c r="C30" s="21">
        <f>K30/200</f>
        <v>0.05</v>
      </c>
      <c r="E30" s="15"/>
      <c r="F30" s="14" t="s">
        <v>0</v>
      </c>
      <c r="G30" s="14"/>
      <c r="H30" s="14"/>
      <c r="I30" s="14"/>
      <c r="J30" s="14"/>
      <c r="K30" s="26">
        <v>10</v>
      </c>
      <c r="L30" s="27" t="s">
        <v>35</v>
      </c>
    </row>
    <row r="31" spans="3:5" ht="12.75">
      <c r="C31" s="22">
        <v>0.25</v>
      </c>
      <c r="E31" t="s">
        <v>21</v>
      </c>
    </row>
    <row r="32" spans="3:5" ht="12.75">
      <c r="C32" s="31">
        <f>IF($C$26=0,C30,C30*(1-C31))</f>
        <v>0.037500000000000006</v>
      </c>
      <c r="E32" t="s">
        <v>8</v>
      </c>
    </row>
    <row r="33" spans="3:5" ht="12.75">
      <c r="C33" s="19"/>
      <c r="E33" t="s">
        <v>19</v>
      </c>
    </row>
    <row r="34" spans="3:10" ht="12.75">
      <c r="C34" s="19"/>
      <c r="J34" t="s">
        <v>24</v>
      </c>
    </row>
    <row r="35" spans="3:10" ht="12.75">
      <c r="C35" s="25">
        <f>H35</f>
        <v>92</v>
      </c>
      <c r="E35" s="15"/>
      <c r="F35" s="14" t="s">
        <v>12</v>
      </c>
      <c r="G35" s="14"/>
      <c r="H35" s="28">
        <v>92</v>
      </c>
      <c r="J35" t="s">
        <v>26</v>
      </c>
    </row>
    <row r="36" spans="3:10" ht="12.75">
      <c r="C36" s="25">
        <f>H36</f>
        <v>85</v>
      </c>
      <c r="E36" s="15"/>
      <c r="F36" s="14" t="s">
        <v>17</v>
      </c>
      <c r="G36" s="14"/>
      <c r="H36" s="28">
        <v>85</v>
      </c>
      <c r="J36" t="s">
        <v>25</v>
      </c>
    </row>
    <row r="37" spans="6:8" ht="12.75">
      <c r="F37" s="14" t="s">
        <v>36</v>
      </c>
      <c r="G37" s="14"/>
      <c r="H37" s="14"/>
    </row>
    <row r="38" spans="2:12" ht="12.75">
      <c r="B38" s="8"/>
      <c r="C38" s="6"/>
      <c r="D38" s="6"/>
      <c r="E38" s="4" t="s">
        <v>20</v>
      </c>
      <c r="F38" s="6"/>
      <c r="G38" s="5"/>
      <c r="J38" s="8"/>
      <c r="K38" s="11" t="s">
        <v>22</v>
      </c>
      <c r="L38" s="5"/>
    </row>
    <row r="39" spans="2:12" ht="12.75">
      <c r="B39" s="9" t="s">
        <v>13</v>
      </c>
      <c r="C39" s="9" t="s">
        <v>16</v>
      </c>
      <c r="E39" s="12" t="s">
        <v>3</v>
      </c>
      <c r="F39" s="12" t="s">
        <v>5</v>
      </c>
      <c r="G39" s="12" t="s">
        <v>7</v>
      </c>
      <c r="J39" s="9" t="s">
        <v>13</v>
      </c>
      <c r="K39" s="9" t="s">
        <v>16</v>
      </c>
      <c r="L39" s="12" t="s">
        <v>23</v>
      </c>
    </row>
    <row r="40" spans="2:12" ht="12.75">
      <c r="B40" s="10" t="s">
        <v>14</v>
      </c>
      <c r="C40" s="10" t="s">
        <v>14</v>
      </c>
      <c r="D40" t="s">
        <v>15</v>
      </c>
      <c r="E40" s="13" t="s">
        <v>4</v>
      </c>
      <c r="F40" s="13" t="s">
        <v>6</v>
      </c>
      <c r="G40" s="10" t="s">
        <v>4</v>
      </c>
      <c r="J40" s="10" t="s">
        <v>14</v>
      </c>
      <c r="K40" s="10" t="s">
        <v>14</v>
      </c>
      <c r="L40" s="10" t="s">
        <v>2</v>
      </c>
    </row>
    <row r="41" spans="2:12" ht="12.75">
      <c r="B41" s="29">
        <f>C20</f>
        <v>71</v>
      </c>
      <c r="C41" s="29">
        <f>IF($C$21=0,0,C21)</f>
        <v>74</v>
      </c>
      <c r="D41" s="19">
        <v>1</v>
      </c>
      <c r="E41" s="23">
        <f>C25</f>
        <v>6077</v>
      </c>
      <c r="F41" s="23">
        <f>E41-IF($C$26*D41&gt;$C$24,0,$C$26)*IF($C$26=0,0,1)*IF(AND(B41&gt;$C$35-1,C41&gt;$C$36-1),0,1)</f>
        <v>364</v>
      </c>
      <c r="G41" s="23">
        <f aca="true" t="shared" si="0" ref="G41:G80">IF($C$26=0,E41*(1-$C$22),E41-F41*$C$22)</f>
        <v>5949.6</v>
      </c>
      <c r="H41" s="19" t="str">
        <f>IF(E41=0,".",IF(D41*$C$26&gt;$C$24,"Exclusion expired","."))</f>
        <v>.</v>
      </c>
      <c r="I41" s="19"/>
      <c r="J41" s="29">
        <f>B41</f>
        <v>71</v>
      </c>
      <c r="K41" s="29">
        <f>C41</f>
        <v>74</v>
      </c>
      <c r="L41" s="24">
        <f>(C24-G41*IF($C$26=0,1/(1-$C$22),1))*(1+$C$32)</f>
        <v>97577.29000000001</v>
      </c>
    </row>
    <row r="42" spans="2:12" ht="12.75">
      <c r="B42" s="29">
        <f>B41+1</f>
        <v>72</v>
      </c>
      <c r="C42" s="29">
        <f aca="true" t="shared" si="1" ref="C42:C80">IF($C$21=0,0,C41+1)</f>
        <v>75</v>
      </c>
      <c r="D42" s="19">
        <v>2</v>
      </c>
      <c r="E42" s="24">
        <f aca="true" t="shared" si="2" ref="E42:E80">E41*(1+$C$23)*IF(B42=$H$35,$C$27,1)*IF(AND(B42&gt;$H$35-1,C42&gt;$H$36-1),0,1)</f>
        <v>6289.695</v>
      </c>
      <c r="F42" s="23">
        <f aca="true" t="shared" si="3" ref="F42:F80">E42-IF($C$26*D42&gt;$C$24,0,$C$26)*IF($C$26=0,0,1)*IF(AND(B42&gt;$C$35-1,C42&gt;$C$36-1),0,1)</f>
        <v>576.6949999999997</v>
      </c>
      <c r="G42" s="23">
        <f t="shared" si="0"/>
        <v>6087.85175</v>
      </c>
      <c r="H42" s="19" t="str">
        <f aca="true" t="shared" si="4" ref="H42:H80">IF(E42=0,".",IF(D42*$C$26&gt;$C$24,"Exclusion expired","."))</f>
        <v>.</v>
      </c>
      <c r="I42" s="19"/>
      <c r="J42" s="29">
        <f aca="true" t="shared" si="5" ref="J42:J80">B42</f>
        <v>72</v>
      </c>
      <c r="K42" s="29">
        <f aca="true" t="shared" si="6" ref="K42:K80">C42</f>
        <v>75</v>
      </c>
      <c r="L42" s="24">
        <f>(L41-G42*IF($C$26=0,1/(1-$C$22),1))*(1+$C$32)</f>
        <v>94920.29218437501</v>
      </c>
    </row>
    <row r="43" spans="2:12" ht="12.75">
      <c r="B43" s="29">
        <f aca="true" t="shared" si="7" ref="B43:B80">B42+1</f>
        <v>73</v>
      </c>
      <c r="C43" s="29">
        <f t="shared" si="1"/>
        <v>76</v>
      </c>
      <c r="D43" s="19">
        <v>3</v>
      </c>
      <c r="E43" s="24">
        <f t="shared" si="2"/>
        <v>6509.834324999999</v>
      </c>
      <c r="F43" s="23">
        <f t="shared" si="3"/>
        <v>796.8343249999989</v>
      </c>
      <c r="G43" s="23">
        <f t="shared" si="0"/>
        <v>6230.942311249999</v>
      </c>
      <c r="H43" s="19" t="str">
        <f t="shared" si="4"/>
        <v>.</v>
      </c>
      <c r="I43" s="19"/>
      <c r="J43" s="29">
        <f t="shared" si="5"/>
        <v>73</v>
      </c>
      <c r="K43" s="29">
        <f t="shared" si="6"/>
        <v>76</v>
      </c>
      <c r="L43" s="24">
        <f aca="true" t="shared" si="8" ref="L43:L80">(L42-G43*IF($C$26=0,1/(1-$C$22),1))*(1+$C$32)</f>
        <v>92015.20049336721</v>
      </c>
    </row>
    <row r="44" spans="2:12" ht="12.75">
      <c r="B44" s="29">
        <f t="shared" si="7"/>
        <v>74</v>
      </c>
      <c r="C44" s="29">
        <f t="shared" si="1"/>
        <v>77</v>
      </c>
      <c r="D44" s="19">
        <v>4</v>
      </c>
      <c r="E44" s="24">
        <f t="shared" si="2"/>
        <v>6737.678526374998</v>
      </c>
      <c r="F44" s="23">
        <f t="shared" si="3"/>
        <v>1024.678526374998</v>
      </c>
      <c r="G44" s="23">
        <f t="shared" si="0"/>
        <v>6379.041042143749</v>
      </c>
      <c r="H44" s="19" t="str">
        <f t="shared" si="4"/>
        <v>.</v>
      </c>
      <c r="I44" s="19"/>
      <c r="J44" s="29">
        <f t="shared" si="5"/>
        <v>74</v>
      </c>
      <c r="K44" s="29">
        <f t="shared" si="6"/>
        <v>77</v>
      </c>
      <c r="L44" s="24">
        <f t="shared" si="8"/>
        <v>88847.51543064434</v>
      </c>
    </row>
    <row r="45" spans="2:12" ht="12.75">
      <c r="B45" s="29">
        <f t="shared" si="7"/>
        <v>75</v>
      </c>
      <c r="C45" s="29">
        <f t="shared" si="1"/>
        <v>78</v>
      </c>
      <c r="D45" s="19">
        <v>5</v>
      </c>
      <c r="E45" s="24">
        <f t="shared" si="2"/>
        <v>6973.497274798123</v>
      </c>
      <c r="F45" s="23">
        <f t="shared" si="3"/>
        <v>1260.4972747981228</v>
      </c>
      <c r="G45" s="23">
        <f t="shared" si="0"/>
        <v>6532.3232286187795</v>
      </c>
      <c r="H45" s="19" t="str">
        <f t="shared" si="4"/>
        <v>.</v>
      </c>
      <c r="I45" s="19"/>
      <c r="J45" s="29">
        <f t="shared" si="5"/>
        <v>75</v>
      </c>
      <c r="K45" s="29">
        <f t="shared" si="6"/>
        <v>78</v>
      </c>
      <c r="L45" s="24">
        <f t="shared" si="8"/>
        <v>85402.01190960153</v>
      </c>
    </row>
    <row r="46" spans="2:12" ht="12.75">
      <c r="B46" s="29">
        <f t="shared" si="7"/>
        <v>76</v>
      </c>
      <c r="C46" s="29">
        <f t="shared" si="1"/>
        <v>79</v>
      </c>
      <c r="D46" s="19">
        <v>6</v>
      </c>
      <c r="E46" s="24">
        <f t="shared" si="2"/>
        <v>7217.569679416057</v>
      </c>
      <c r="F46" s="23">
        <f t="shared" si="3"/>
        <v>1504.5696794160567</v>
      </c>
      <c r="G46" s="23">
        <f t="shared" si="0"/>
        <v>6690.970291620437</v>
      </c>
      <c r="H46" s="19" t="str">
        <f t="shared" si="4"/>
        <v>.</v>
      </c>
      <c r="I46" s="19"/>
      <c r="J46" s="29">
        <f t="shared" si="5"/>
        <v>76</v>
      </c>
      <c r="K46" s="29">
        <f t="shared" si="6"/>
        <v>79</v>
      </c>
      <c r="L46" s="24">
        <f t="shared" si="8"/>
        <v>81662.70567865539</v>
      </c>
    </row>
    <row r="47" spans="2:12" ht="12.75">
      <c r="B47" s="29">
        <f t="shared" si="7"/>
        <v>77</v>
      </c>
      <c r="C47" s="29">
        <f t="shared" si="1"/>
        <v>80</v>
      </c>
      <c r="D47" s="19">
        <v>7</v>
      </c>
      <c r="E47" s="24">
        <f t="shared" si="2"/>
        <v>7470.184618195618</v>
      </c>
      <c r="F47" s="23">
        <f t="shared" si="3"/>
        <v>1757.184618195618</v>
      </c>
      <c r="G47" s="23">
        <f t="shared" si="0"/>
        <v>6855.170001827151</v>
      </c>
      <c r="H47" s="19" t="str">
        <f t="shared" si="4"/>
        <v>.</v>
      </c>
      <c r="I47" s="19"/>
      <c r="J47" s="29">
        <f t="shared" si="5"/>
        <v>77</v>
      </c>
      <c r="K47" s="29">
        <f t="shared" si="6"/>
        <v>80</v>
      </c>
      <c r="L47" s="24">
        <f t="shared" si="8"/>
        <v>77612.8182647093</v>
      </c>
    </row>
    <row r="48" spans="2:12" ht="12.75">
      <c r="B48" s="29">
        <f t="shared" si="7"/>
        <v>78</v>
      </c>
      <c r="C48" s="29">
        <f t="shared" si="1"/>
        <v>81</v>
      </c>
      <c r="D48" s="19">
        <v>8</v>
      </c>
      <c r="E48" s="24">
        <f t="shared" si="2"/>
        <v>7731.641079832464</v>
      </c>
      <c r="F48" s="23">
        <f t="shared" si="3"/>
        <v>2018.6410798324641</v>
      </c>
      <c r="G48" s="23">
        <f t="shared" si="0"/>
        <v>7025.116701891102</v>
      </c>
      <c r="H48" s="19" t="str">
        <f t="shared" si="4"/>
        <v>.</v>
      </c>
      <c r="I48" s="19"/>
      <c r="J48" s="29">
        <f t="shared" si="5"/>
        <v>78</v>
      </c>
      <c r="K48" s="29">
        <f t="shared" si="6"/>
        <v>81</v>
      </c>
      <c r="L48" s="24">
        <f t="shared" si="8"/>
        <v>73234.74037142389</v>
      </c>
    </row>
    <row r="49" spans="2:12" ht="12.75">
      <c r="B49" s="29">
        <f t="shared" si="7"/>
        <v>79</v>
      </c>
      <c r="C49" s="29">
        <f t="shared" si="1"/>
        <v>82</v>
      </c>
      <c r="D49" s="19">
        <v>9</v>
      </c>
      <c r="E49" s="24">
        <f t="shared" si="2"/>
        <v>8002.2485176266</v>
      </c>
      <c r="F49" s="23">
        <f t="shared" si="3"/>
        <v>2289.2485176266</v>
      </c>
      <c r="G49" s="23">
        <f t="shared" si="0"/>
        <v>7201.01153645729</v>
      </c>
      <c r="H49" s="19" t="str">
        <f t="shared" si="4"/>
        <v>.</v>
      </c>
      <c r="I49" s="19"/>
      <c r="J49" s="29">
        <f t="shared" si="5"/>
        <v>79</v>
      </c>
      <c r="K49" s="29">
        <f t="shared" si="6"/>
        <v>82</v>
      </c>
      <c r="L49" s="24">
        <f t="shared" si="8"/>
        <v>68509.99366627786</v>
      </c>
    </row>
    <row r="50" spans="2:12" ht="12.75">
      <c r="B50" s="29">
        <f t="shared" si="7"/>
        <v>80</v>
      </c>
      <c r="C50" s="29">
        <f t="shared" si="1"/>
        <v>83</v>
      </c>
      <c r="D50" s="19">
        <v>10</v>
      </c>
      <c r="E50" s="24">
        <f t="shared" si="2"/>
        <v>8282.327215743531</v>
      </c>
      <c r="F50" s="23">
        <f t="shared" si="3"/>
        <v>2569.3272157435313</v>
      </c>
      <c r="G50" s="23">
        <f t="shared" si="0"/>
        <v>7383.062690233295</v>
      </c>
      <c r="H50" s="19" t="str">
        <f t="shared" si="4"/>
        <v>.</v>
      </c>
      <c r="I50" s="19"/>
      <c r="J50" s="29">
        <f t="shared" si="5"/>
        <v>80</v>
      </c>
      <c r="K50" s="29">
        <f t="shared" si="6"/>
        <v>83</v>
      </c>
      <c r="L50" s="24">
        <f t="shared" si="8"/>
        <v>63419.19088764625</v>
      </c>
    </row>
    <row r="51" spans="2:12" ht="12.75">
      <c r="B51" s="29">
        <f t="shared" si="7"/>
        <v>81</v>
      </c>
      <c r="C51" s="29">
        <f t="shared" si="1"/>
        <v>84</v>
      </c>
      <c r="D51" s="19">
        <v>11</v>
      </c>
      <c r="E51" s="24">
        <f t="shared" si="2"/>
        <v>8572.208668294554</v>
      </c>
      <c r="F51" s="23">
        <f t="shared" si="3"/>
        <v>2859.2086682945537</v>
      </c>
      <c r="G51" s="23">
        <f t="shared" si="0"/>
        <v>7571.48563439146</v>
      </c>
      <c r="H51" s="19" t="str">
        <f t="shared" si="4"/>
        <v>.</v>
      </c>
      <c r="I51" s="19"/>
      <c r="J51" s="29">
        <f t="shared" si="5"/>
        <v>81</v>
      </c>
      <c r="K51" s="29">
        <f t="shared" si="6"/>
        <v>84</v>
      </c>
      <c r="L51" s="24">
        <f t="shared" si="8"/>
        <v>57941.99420025185</v>
      </c>
    </row>
    <row r="52" spans="2:12" ht="12.75">
      <c r="B52" s="29">
        <f t="shared" si="7"/>
        <v>82</v>
      </c>
      <c r="C52" s="29">
        <f t="shared" si="1"/>
        <v>85</v>
      </c>
      <c r="D52" s="19">
        <v>12</v>
      </c>
      <c r="E52" s="24">
        <f t="shared" si="2"/>
        <v>8872.235971684862</v>
      </c>
      <c r="F52" s="23">
        <f t="shared" si="3"/>
        <v>3159.2359716848623</v>
      </c>
      <c r="G52" s="23">
        <f t="shared" si="0"/>
        <v>7766.503381595161</v>
      </c>
      <c r="H52" s="19" t="str">
        <f t="shared" si="4"/>
        <v>.</v>
      </c>
      <c r="I52" s="19"/>
      <c r="J52" s="29">
        <f t="shared" si="5"/>
        <v>82</v>
      </c>
      <c r="K52" s="29">
        <f t="shared" si="6"/>
        <v>85</v>
      </c>
      <c r="L52" s="24">
        <f t="shared" si="8"/>
        <v>52057.07172435632</v>
      </c>
    </row>
    <row r="53" spans="2:12" ht="12.75">
      <c r="B53" s="29">
        <f t="shared" si="7"/>
        <v>83</v>
      </c>
      <c r="C53" s="29">
        <f t="shared" si="1"/>
        <v>86</v>
      </c>
      <c r="D53" s="19">
        <v>13</v>
      </c>
      <c r="E53" s="24">
        <f t="shared" si="2"/>
        <v>9182.764230693832</v>
      </c>
      <c r="F53" s="23">
        <f t="shared" si="3"/>
        <v>3469.7642306938324</v>
      </c>
      <c r="G53" s="23">
        <f t="shared" si="0"/>
        <v>7968.346749950992</v>
      </c>
      <c r="H53" s="19" t="str">
        <f t="shared" si="4"/>
        <v>.</v>
      </c>
      <c r="I53" s="19"/>
      <c r="J53" s="29">
        <f t="shared" si="5"/>
        <v>83</v>
      </c>
      <c r="K53" s="29">
        <f t="shared" si="6"/>
        <v>86</v>
      </c>
      <c r="L53" s="24">
        <f t="shared" si="8"/>
        <v>45742.05216094553</v>
      </c>
    </row>
    <row r="54" spans="2:12" ht="12.75">
      <c r="B54" s="29">
        <f t="shared" si="7"/>
        <v>84</v>
      </c>
      <c r="C54" s="29">
        <f t="shared" si="1"/>
        <v>87</v>
      </c>
      <c r="D54" s="19">
        <v>14</v>
      </c>
      <c r="E54" s="24">
        <f t="shared" si="2"/>
        <v>9504.160978768115</v>
      </c>
      <c r="F54" s="23">
        <f t="shared" si="3"/>
        <v>3791.1609787681155</v>
      </c>
      <c r="G54" s="23">
        <f t="shared" si="0"/>
        <v>8177.254636199275</v>
      </c>
      <c r="H54" s="19" t="str">
        <f t="shared" si="4"/>
        <v>.</v>
      </c>
      <c r="I54" s="19"/>
      <c r="J54" s="29">
        <f t="shared" si="5"/>
        <v>84</v>
      </c>
      <c r="K54" s="29">
        <f t="shared" si="6"/>
        <v>87</v>
      </c>
      <c r="L54" s="24">
        <f t="shared" si="8"/>
        <v>38973.47743192425</v>
      </c>
    </row>
    <row r="55" spans="2:12" ht="12.75">
      <c r="B55" s="29">
        <f t="shared" si="7"/>
        <v>85</v>
      </c>
      <c r="C55" s="29">
        <f t="shared" si="1"/>
        <v>88</v>
      </c>
      <c r="D55" s="19">
        <v>15</v>
      </c>
      <c r="E55" s="24">
        <f t="shared" si="2"/>
        <v>9836.806613024999</v>
      </c>
      <c r="F55" s="23">
        <f t="shared" si="3"/>
        <v>4123.806613024999</v>
      </c>
      <c r="G55" s="23">
        <f t="shared" si="0"/>
        <v>8393.47429846625</v>
      </c>
      <c r="H55" s="19" t="str">
        <f t="shared" si="4"/>
        <v>.</v>
      </c>
      <c r="I55" s="19"/>
      <c r="J55" s="29">
        <f t="shared" si="5"/>
        <v>85</v>
      </c>
      <c r="K55" s="29">
        <f t="shared" si="6"/>
        <v>88</v>
      </c>
      <c r="L55" s="24">
        <f t="shared" si="8"/>
        <v>31726.753250962676</v>
      </c>
    </row>
    <row r="56" spans="2:12" ht="12.75">
      <c r="B56" s="29">
        <f t="shared" si="7"/>
        <v>86</v>
      </c>
      <c r="C56" s="29">
        <f t="shared" si="1"/>
        <v>89</v>
      </c>
      <c r="D56" s="19">
        <v>16</v>
      </c>
      <c r="E56" s="24">
        <f t="shared" si="2"/>
        <v>10181.094844480873</v>
      </c>
      <c r="F56" s="23">
        <f t="shared" si="3"/>
        <v>4468.094844480873</v>
      </c>
      <c r="G56" s="23">
        <f t="shared" si="0"/>
        <v>8617.261648912567</v>
      </c>
      <c r="H56" s="19" t="str">
        <f t="shared" si="4"/>
        <v>.</v>
      </c>
      <c r="I56" s="19"/>
      <c r="J56" s="29">
        <f t="shared" si="5"/>
        <v>86</v>
      </c>
      <c r="K56" s="29">
        <f t="shared" si="6"/>
        <v>89</v>
      </c>
      <c r="L56" s="24">
        <f t="shared" si="8"/>
        <v>23976.097537126992</v>
      </c>
    </row>
    <row r="57" spans="2:12" ht="12.75">
      <c r="B57" s="29">
        <f t="shared" si="7"/>
        <v>87</v>
      </c>
      <c r="C57" s="29">
        <f t="shared" si="1"/>
        <v>90</v>
      </c>
      <c r="D57" s="19">
        <v>17</v>
      </c>
      <c r="E57" s="24">
        <f t="shared" si="2"/>
        <v>10537.433164037702</v>
      </c>
      <c r="F57" s="23">
        <f t="shared" si="3"/>
        <v>4824.433164037702</v>
      </c>
      <c r="G57" s="23">
        <f t="shared" si="0"/>
        <v>8848.881556624507</v>
      </c>
      <c r="H57" s="19" t="str">
        <f t="shared" si="4"/>
        <v>.</v>
      </c>
      <c r="I57" s="19"/>
      <c r="J57" s="29">
        <f t="shared" si="5"/>
        <v>87</v>
      </c>
      <c r="K57" s="29">
        <f t="shared" si="6"/>
        <v>90</v>
      </c>
      <c r="L57" s="24">
        <f t="shared" si="8"/>
        <v>15694.48657977133</v>
      </c>
    </row>
    <row r="58" spans="2:12" ht="12.75">
      <c r="B58" s="29">
        <f t="shared" si="7"/>
        <v>88</v>
      </c>
      <c r="C58" s="29">
        <f t="shared" si="1"/>
        <v>91</v>
      </c>
      <c r="D58" s="19">
        <v>18</v>
      </c>
      <c r="E58" s="24">
        <f t="shared" si="2"/>
        <v>10906.243324779021</v>
      </c>
      <c r="F58" s="23">
        <f t="shared" si="3"/>
        <v>10906.243324779021</v>
      </c>
      <c r="G58" s="23">
        <f t="shared" si="0"/>
        <v>7089.058161106364</v>
      </c>
      <c r="H58" s="19" t="str">
        <f t="shared" si="4"/>
        <v>Exclusion expired</v>
      </c>
      <c r="I58" s="19"/>
      <c r="J58" s="29">
        <f t="shared" si="5"/>
        <v>88</v>
      </c>
      <c r="K58" s="29">
        <f t="shared" si="6"/>
        <v>91</v>
      </c>
      <c r="L58" s="24">
        <f t="shared" si="8"/>
        <v>8928.131984364903</v>
      </c>
    </row>
    <row r="59" spans="2:12" ht="12.75">
      <c r="B59" s="29">
        <f t="shared" si="7"/>
        <v>89</v>
      </c>
      <c r="C59" s="29">
        <f t="shared" si="1"/>
        <v>92</v>
      </c>
      <c r="D59" s="19">
        <v>19</v>
      </c>
      <c r="E59" s="24">
        <f t="shared" si="2"/>
        <v>11287.961841146287</v>
      </c>
      <c r="F59" s="23">
        <f t="shared" si="3"/>
        <v>11287.961841146287</v>
      </c>
      <c r="G59" s="23">
        <f t="shared" si="0"/>
        <v>7337.175196745087</v>
      </c>
      <c r="H59" s="19" t="str">
        <f t="shared" si="4"/>
        <v>Exclusion expired</v>
      </c>
      <c r="I59" s="19"/>
      <c r="J59" s="29">
        <f t="shared" si="5"/>
        <v>89</v>
      </c>
      <c r="K59" s="29">
        <f t="shared" si="6"/>
        <v>92</v>
      </c>
      <c r="L59" s="24">
        <f t="shared" si="8"/>
        <v>1650.6176671555595</v>
      </c>
    </row>
    <row r="60" spans="2:12" ht="12.75">
      <c r="B60" s="29">
        <f t="shared" si="7"/>
        <v>90</v>
      </c>
      <c r="C60" s="29">
        <f t="shared" si="1"/>
        <v>93</v>
      </c>
      <c r="D60" s="19">
        <v>20</v>
      </c>
      <c r="E60" s="24">
        <f t="shared" si="2"/>
        <v>11683.040505586407</v>
      </c>
      <c r="F60" s="23">
        <f t="shared" si="3"/>
        <v>11683.040505586407</v>
      </c>
      <c r="G60" s="23">
        <f t="shared" si="0"/>
        <v>7593.9763286311645</v>
      </c>
      <c r="H60" s="19" t="str">
        <f t="shared" si="4"/>
        <v>Exclusion expired</v>
      </c>
      <c r="I60" s="19"/>
      <c r="J60" s="29">
        <f t="shared" si="5"/>
        <v>90</v>
      </c>
      <c r="K60" s="29">
        <f t="shared" si="6"/>
        <v>93</v>
      </c>
      <c r="L60" s="24">
        <f t="shared" si="8"/>
        <v>-6166.234611280941</v>
      </c>
    </row>
    <row r="61" spans="2:12" ht="12.75">
      <c r="B61" s="29">
        <f t="shared" si="7"/>
        <v>91</v>
      </c>
      <c r="C61" s="29">
        <f t="shared" si="1"/>
        <v>94</v>
      </c>
      <c r="D61" s="19">
        <v>21</v>
      </c>
      <c r="E61" s="24">
        <f t="shared" si="2"/>
        <v>12091.94692328193</v>
      </c>
      <c r="F61" s="23">
        <f t="shared" si="3"/>
        <v>12091.94692328193</v>
      </c>
      <c r="G61" s="23">
        <f t="shared" si="0"/>
        <v>7859.765500133255</v>
      </c>
      <c r="H61" s="19" t="str">
        <f t="shared" si="4"/>
        <v>Exclusion expired</v>
      </c>
      <c r="I61" s="19"/>
      <c r="J61" s="29">
        <f t="shared" si="5"/>
        <v>91</v>
      </c>
      <c r="K61" s="29">
        <f t="shared" si="6"/>
        <v>94</v>
      </c>
      <c r="L61" s="24">
        <f t="shared" si="8"/>
        <v>-14551.97511559223</v>
      </c>
    </row>
    <row r="62" spans="2:12" ht="12.75">
      <c r="B62" s="29">
        <f t="shared" si="7"/>
        <v>92</v>
      </c>
      <c r="C62" s="29">
        <f t="shared" si="1"/>
        <v>95</v>
      </c>
      <c r="D62" s="19">
        <v>22</v>
      </c>
      <c r="E62" s="24">
        <f t="shared" si="2"/>
        <v>0</v>
      </c>
      <c r="F62" s="23">
        <f t="shared" si="3"/>
        <v>0</v>
      </c>
      <c r="G62" s="23">
        <f t="shared" si="0"/>
        <v>0</v>
      </c>
      <c r="H62" s="19" t="str">
        <f t="shared" si="4"/>
        <v>.</v>
      </c>
      <c r="I62" s="19"/>
      <c r="J62" s="29">
        <f t="shared" si="5"/>
        <v>92</v>
      </c>
      <c r="K62" s="29">
        <f t="shared" si="6"/>
        <v>95</v>
      </c>
      <c r="L62" s="24">
        <f t="shared" si="8"/>
        <v>-15097.67418242694</v>
      </c>
    </row>
    <row r="63" spans="2:12" ht="12.75">
      <c r="B63" s="29">
        <f t="shared" si="7"/>
        <v>93</v>
      </c>
      <c r="C63" s="29">
        <f t="shared" si="1"/>
        <v>96</v>
      </c>
      <c r="D63" s="19">
        <v>23</v>
      </c>
      <c r="E63" s="24">
        <f t="shared" si="2"/>
        <v>0</v>
      </c>
      <c r="F63" s="23">
        <f t="shared" si="3"/>
        <v>0</v>
      </c>
      <c r="G63" s="23">
        <f t="shared" si="0"/>
        <v>0</v>
      </c>
      <c r="H63" s="19" t="str">
        <f t="shared" si="4"/>
        <v>.</v>
      </c>
      <c r="I63" s="19"/>
      <c r="J63" s="29">
        <f t="shared" si="5"/>
        <v>93</v>
      </c>
      <c r="K63" s="29">
        <f t="shared" si="6"/>
        <v>96</v>
      </c>
      <c r="L63" s="24">
        <f t="shared" si="8"/>
        <v>-15663.83696426795</v>
      </c>
    </row>
    <row r="64" spans="2:12" ht="12.75">
      <c r="B64" s="29">
        <f t="shared" si="7"/>
        <v>94</v>
      </c>
      <c r="C64" s="29">
        <f t="shared" si="1"/>
        <v>97</v>
      </c>
      <c r="D64" s="19">
        <v>24</v>
      </c>
      <c r="E64" s="24">
        <f t="shared" si="2"/>
        <v>0</v>
      </c>
      <c r="F64" s="23">
        <f t="shared" si="3"/>
        <v>0</v>
      </c>
      <c r="G64" s="23">
        <f t="shared" si="0"/>
        <v>0</v>
      </c>
      <c r="H64" s="19" t="str">
        <f t="shared" si="4"/>
        <v>.</v>
      </c>
      <c r="I64" s="19"/>
      <c r="J64" s="29">
        <f t="shared" si="5"/>
        <v>94</v>
      </c>
      <c r="K64" s="29">
        <f t="shared" si="6"/>
        <v>97</v>
      </c>
      <c r="L64" s="24">
        <f t="shared" si="8"/>
        <v>-16251.230850427999</v>
      </c>
    </row>
    <row r="65" spans="2:12" ht="12.75">
      <c r="B65" s="29">
        <f t="shared" si="7"/>
        <v>95</v>
      </c>
      <c r="C65" s="29">
        <f t="shared" si="1"/>
        <v>98</v>
      </c>
      <c r="D65" s="19">
        <v>25</v>
      </c>
      <c r="E65" s="24">
        <f t="shared" si="2"/>
        <v>0</v>
      </c>
      <c r="F65" s="23">
        <f t="shared" si="3"/>
        <v>0</v>
      </c>
      <c r="G65" s="23">
        <f t="shared" si="0"/>
        <v>0</v>
      </c>
      <c r="H65" s="19" t="str">
        <f t="shared" si="4"/>
        <v>.</v>
      </c>
      <c r="I65" s="19"/>
      <c r="J65" s="29">
        <f t="shared" si="5"/>
        <v>95</v>
      </c>
      <c r="K65" s="29">
        <f t="shared" si="6"/>
        <v>98</v>
      </c>
      <c r="L65" s="24">
        <f t="shared" si="8"/>
        <v>-16860.65200731905</v>
      </c>
    </row>
    <row r="66" spans="2:12" ht="12.75">
      <c r="B66" s="29">
        <f t="shared" si="7"/>
        <v>96</v>
      </c>
      <c r="C66" s="29">
        <f t="shared" si="1"/>
        <v>99</v>
      </c>
      <c r="D66" s="19">
        <v>26</v>
      </c>
      <c r="E66" s="24">
        <f t="shared" si="2"/>
        <v>0</v>
      </c>
      <c r="F66" s="23">
        <f t="shared" si="3"/>
        <v>0</v>
      </c>
      <c r="G66" s="23">
        <f t="shared" si="0"/>
        <v>0</v>
      </c>
      <c r="H66" s="19" t="str">
        <f t="shared" si="4"/>
        <v>.</v>
      </c>
      <c r="I66" s="19"/>
      <c r="J66" s="29">
        <f t="shared" si="5"/>
        <v>96</v>
      </c>
      <c r="K66" s="29">
        <f t="shared" si="6"/>
        <v>99</v>
      </c>
      <c r="L66" s="24">
        <f t="shared" si="8"/>
        <v>-17492.926457593516</v>
      </c>
    </row>
    <row r="67" spans="2:12" ht="12.75">
      <c r="B67" s="29">
        <f t="shared" si="7"/>
        <v>97</v>
      </c>
      <c r="C67" s="29">
        <f t="shared" si="1"/>
        <v>100</v>
      </c>
      <c r="D67" s="19">
        <v>27</v>
      </c>
      <c r="E67" s="24">
        <f t="shared" si="2"/>
        <v>0</v>
      </c>
      <c r="F67" s="23">
        <f t="shared" si="3"/>
        <v>0</v>
      </c>
      <c r="G67" s="23">
        <f t="shared" si="0"/>
        <v>0</v>
      </c>
      <c r="H67" s="19" t="str">
        <f t="shared" si="4"/>
        <v>.</v>
      </c>
      <c r="I67" s="19"/>
      <c r="J67" s="29">
        <f t="shared" si="5"/>
        <v>97</v>
      </c>
      <c r="K67" s="29">
        <f t="shared" si="6"/>
        <v>100</v>
      </c>
      <c r="L67" s="24">
        <f t="shared" si="8"/>
        <v>-18148.911199753275</v>
      </c>
    </row>
    <row r="68" spans="2:12" ht="12.75">
      <c r="B68" s="29">
        <f t="shared" si="7"/>
        <v>98</v>
      </c>
      <c r="C68" s="29">
        <f t="shared" si="1"/>
        <v>101</v>
      </c>
      <c r="D68" s="19">
        <v>28</v>
      </c>
      <c r="E68" s="24">
        <f t="shared" si="2"/>
        <v>0</v>
      </c>
      <c r="F68" s="23">
        <f t="shared" si="3"/>
        <v>0</v>
      </c>
      <c r="G68" s="23">
        <f t="shared" si="0"/>
        <v>0</v>
      </c>
      <c r="H68" s="19" t="str">
        <f t="shared" si="4"/>
        <v>.</v>
      </c>
      <c r="I68" s="19"/>
      <c r="J68" s="29">
        <f t="shared" si="5"/>
        <v>98</v>
      </c>
      <c r="K68" s="29">
        <f t="shared" si="6"/>
        <v>101</v>
      </c>
      <c r="L68" s="24">
        <f t="shared" si="8"/>
        <v>-18829.495369744025</v>
      </c>
    </row>
    <row r="69" spans="2:12" ht="12.75">
      <c r="B69" s="29">
        <f t="shared" si="7"/>
        <v>99</v>
      </c>
      <c r="C69" s="29">
        <f t="shared" si="1"/>
        <v>102</v>
      </c>
      <c r="D69" s="19">
        <v>29</v>
      </c>
      <c r="E69" s="24">
        <f t="shared" si="2"/>
        <v>0</v>
      </c>
      <c r="F69" s="23">
        <f t="shared" si="3"/>
        <v>0</v>
      </c>
      <c r="G69" s="23">
        <f t="shared" si="0"/>
        <v>0</v>
      </c>
      <c r="H69" s="19" t="str">
        <f t="shared" si="4"/>
        <v>.</v>
      </c>
      <c r="I69" s="19"/>
      <c r="J69" s="29">
        <f t="shared" si="5"/>
        <v>99</v>
      </c>
      <c r="K69" s="29">
        <f t="shared" si="6"/>
        <v>102</v>
      </c>
      <c r="L69" s="24">
        <f t="shared" si="8"/>
        <v>-19535.601446109427</v>
      </c>
    </row>
    <row r="70" spans="2:12" ht="12.75">
      <c r="B70" s="29">
        <f t="shared" si="7"/>
        <v>100</v>
      </c>
      <c r="C70" s="29">
        <f t="shared" si="1"/>
        <v>103</v>
      </c>
      <c r="D70" s="19">
        <v>30</v>
      </c>
      <c r="E70" s="24">
        <f t="shared" si="2"/>
        <v>0</v>
      </c>
      <c r="F70" s="23">
        <f t="shared" si="3"/>
        <v>0</v>
      </c>
      <c r="G70" s="23">
        <f t="shared" si="0"/>
        <v>0</v>
      </c>
      <c r="H70" s="19" t="str">
        <f t="shared" si="4"/>
        <v>.</v>
      </c>
      <c r="I70" s="19"/>
      <c r="J70" s="29">
        <f t="shared" si="5"/>
        <v>100</v>
      </c>
      <c r="K70" s="29">
        <f t="shared" si="6"/>
        <v>103</v>
      </c>
      <c r="L70" s="24">
        <f t="shared" si="8"/>
        <v>-20268.186500338532</v>
      </c>
    </row>
    <row r="71" spans="2:12" ht="12.75">
      <c r="B71" s="29">
        <f t="shared" si="7"/>
        <v>101</v>
      </c>
      <c r="C71" s="29">
        <f t="shared" si="1"/>
        <v>104</v>
      </c>
      <c r="D71" s="19">
        <v>31</v>
      </c>
      <c r="E71" s="24">
        <f t="shared" si="2"/>
        <v>0</v>
      </c>
      <c r="F71" s="23">
        <f t="shared" si="3"/>
        <v>0</v>
      </c>
      <c r="G71" s="23">
        <f t="shared" si="0"/>
        <v>0</v>
      </c>
      <c r="H71" s="19" t="str">
        <f t="shared" si="4"/>
        <v>.</v>
      </c>
      <c r="I71" s="19"/>
      <c r="J71" s="29">
        <f t="shared" si="5"/>
        <v>101</v>
      </c>
      <c r="K71" s="29">
        <f t="shared" si="6"/>
        <v>104</v>
      </c>
      <c r="L71" s="24">
        <f t="shared" si="8"/>
        <v>-21028.24349410123</v>
      </c>
    </row>
    <row r="72" spans="2:12" ht="12.75">
      <c r="B72" s="29">
        <f t="shared" si="7"/>
        <v>102</v>
      </c>
      <c r="C72" s="29">
        <f t="shared" si="1"/>
        <v>105</v>
      </c>
      <c r="D72" s="19">
        <v>32</v>
      </c>
      <c r="E72" s="24">
        <f t="shared" si="2"/>
        <v>0</v>
      </c>
      <c r="F72" s="23">
        <f t="shared" si="3"/>
        <v>0</v>
      </c>
      <c r="G72" s="23">
        <f t="shared" si="0"/>
        <v>0</v>
      </c>
      <c r="H72" s="19" t="str">
        <f t="shared" si="4"/>
        <v>.</v>
      </c>
      <c r="I72" s="19"/>
      <c r="J72" s="29">
        <f t="shared" si="5"/>
        <v>102</v>
      </c>
      <c r="K72" s="29">
        <f t="shared" si="6"/>
        <v>105</v>
      </c>
      <c r="L72" s="24">
        <f t="shared" si="8"/>
        <v>-21816.802625130025</v>
      </c>
    </row>
    <row r="73" spans="2:12" ht="12.75">
      <c r="B73" s="29">
        <f t="shared" si="7"/>
        <v>103</v>
      </c>
      <c r="C73" s="29">
        <f t="shared" si="1"/>
        <v>106</v>
      </c>
      <c r="D73" s="19">
        <v>33</v>
      </c>
      <c r="E73" s="24">
        <f t="shared" si="2"/>
        <v>0</v>
      </c>
      <c r="F73" s="23">
        <f t="shared" si="3"/>
        <v>0</v>
      </c>
      <c r="G73" s="23">
        <f t="shared" si="0"/>
        <v>0</v>
      </c>
      <c r="H73" s="19" t="str">
        <f t="shared" si="4"/>
        <v>.</v>
      </c>
      <c r="I73" s="19"/>
      <c r="J73" s="29">
        <f t="shared" si="5"/>
        <v>103</v>
      </c>
      <c r="K73" s="29">
        <f t="shared" si="6"/>
        <v>106</v>
      </c>
      <c r="L73" s="24">
        <f t="shared" si="8"/>
        <v>-22634.932723572405</v>
      </c>
    </row>
    <row r="74" spans="2:12" ht="12.75">
      <c r="B74" s="29">
        <f t="shared" si="7"/>
        <v>104</v>
      </c>
      <c r="C74" s="29">
        <f t="shared" si="1"/>
        <v>107</v>
      </c>
      <c r="D74" s="19">
        <v>34</v>
      </c>
      <c r="E74" s="24">
        <f t="shared" si="2"/>
        <v>0</v>
      </c>
      <c r="F74" s="23">
        <f t="shared" si="3"/>
        <v>0</v>
      </c>
      <c r="G74" s="23">
        <f t="shared" si="0"/>
        <v>0</v>
      </c>
      <c r="H74" s="19" t="str">
        <f t="shared" si="4"/>
        <v>.</v>
      </c>
      <c r="I74" s="19"/>
      <c r="J74" s="29">
        <f t="shared" si="5"/>
        <v>104</v>
      </c>
      <c r="K74" s="29">
        <f t="shared" si="6"/>
        <v>107</v>
      </c>
      <c r="L74" s="24">
        <f t="shared" si="8"/>
        <v>-23483.74270070637</v>
      </c>
    </row>
    <row r="75" spans="2:12" ht="12.75">
      <c r="B75" s="29">
        <f t="shared" si="7"/>
        <v>105</v>
      </c>
      <c r="C75" s="29">
        <f t="shared" si="1"/>
        <v>108</v>
      </c>
      <c r="D75" s="19">
        <v>35</v>
      </c>
      <c r="E75" s="24">
        <f t="shared" si="2"/>
        <v>0</v>
      </c>
      <c r="F75" s="23">
        <f t="shared" si="3"/>
        <v>0</v>
      </c>
      <c r="G75" s="23">
        <f t="shared" si="0"/>
        <v>0</v>
      </c>
      <c r="H75" s="19" t="str">
        <f t="shared" si="4"/>
        <v>.</v>
      </c>
      <c r="I75" s="19"/>
      <c r="J75" s="29">
        <f t="shared" si="5"/>
        <v>105</v>
      </c>
      <c r="K75" s="29">
        <f t="shared" si="6"/>
        <v>108</v>
      </c>
      <c r="L75" s="24">
        <f t="shared" si="8"/>
        <v>-24364.383051982863</v>
      </c>
    </row>
    <row r="76" spans="2:12" ht="12.75">
      <c r="B76" s="29">
        <f t="shared" si="7"/>
        <v>106</v>
      </c>
      <c r="C76" s="29">
        <f t="shared" si="1"/>
        <v>109</v>
      </c>
      <c r="D76" s="19">
        <v>36</v>
      </c>
      <c r="E76" s="24">
        <f t="shared" si="2"/>
        <v>0</v>
      </c>
      <c r="F76" s="23">
        <f t="shared" si="3"/>
        <v>0</v>
      </c>
      <c r="G76" s="23">
        <f t="shared" si="0"/>
        <v>0</v>
      </c>
      <c r="H76" s="19" t="str">
        <f t="shared" si="4"/>
        <v>.</v>
      </c>
      <c r="I76" s="19"/>
      <c r="J76" s="29">
        <f t="shared" si="5"/>
        <v>106</v>
      </c>
      <c r="K76" s="29">
        <f t="shared" si="6"/>
        <v>109</v>
      </c>
      <c r="L76" s="24">
        <f t="shared" si="8"/>
        <v>-25278.047416432222</v>
      </c>
    </row>
    <row r="77" spans="2:12" ht="12.75">
      <c r="B77" s="29">
        <f t="shared" si="7"/>
        <v>107</v>
      </c>
      <c r="C77" s="29">
        <f t="shared" si="1"/>
        <v>110</v>
      </c>
      <c r="D77" s="19">
        <v>37</v>
      </c>
      <c r="E77" s="24">
        <f t="shared" si="2"/>
        <v>0</v>
      </c>
      <c r="F77" s="23">
        <f t="shared" si="3"/>
        <v>0</v>
      </c>
      <c r="G77" s="23">
        <f t="shared" si="0"/>
        <v>0</v>
      </c>
      <c r="H77" s="19" t="str">
        <f t="shared" si="4"/>
        <v>.</v>
      </c>
      <c r="I77" s="19"/>
      <c r="J77" s="29">
        <f t="shared" si="5"/>
        <v>107</v>
      </c>
      <c r="K77" s="29">
        <f t="shared" si="6"/>
        <v>110</v>
      </c>
      <c r="L77" s="24">
        <f t="shared" si="8"/>
        <v>-26225.97419454843</v>
      </c>
    </row>
    <row r="78" spans="2:12" ht="12.75">
      <c r="B78" s="29">
        <f t="shared" si="7"/>
        <v>108</v>
      </c>
      <c r="C78" s="29">
        <f t="shared" si="1"/>
        <v>111</v>
      </c>
      <c r="D78" s="19">
        <v>38</v>
      </c>
      <c r="E78" s="24">
        <f t="shared" si="2"/>
        <v>0</v>
      </c>
      <c r="F78" s="23">
        <f t="shared" si="3"/>
        <v>0</v>
      </c>
      <c r="G78" s="23">
        <f t="shared" si="0"/>
        <v>0</v>
      </c>
      <c r="H78" s="19" t="str">
        <f t="shared" si="4"/>
        <v>.</v>
      </c>
      <c r="I78" s="19"/>
      <c r="J78" s="29">
        <f t="shared" si="5"/>
        <v>108</v>
      </c>
      <c r="K78" s="29">
        <f t="shared" si="6"/>
        <v>111</v>
      </c>
      <c r="L78" s="24">
        <f t="shared" si="8"/>
        <v>-27209.448226844</v>
      </c>
    </row>
    <row r="79" spans="2:12" ht="12.75">
      <c r="B79" s="29">
        <f t="shared" si="7"/>
        <v>109</v>
      </c>
      <c r="C79" s="29">
        <f t="shared" si="1"/>
        <v>112</v>
      </c>
      <c r="D79" s="19">
        <v>39</v>
      </c>
      <c r="E79" s="24">
        <f t="shared" si="2"/>
        <v>0</v>
      </c>
      <c r="F79" s="23">
        <f t="shared" si="3"/>
        <v>0</v>
      </c>
      <c r="G79" s="23">
        <f t="shared" si="0"/>
        <v>0</v>
      </c>
      <c r="H79" s="19" t="str">
        <f t="shared" si="4"/>
        <v>.</v>
      </c>
      <c r="I79" s="19"/>
      <c r="J79" s="29">
        <f t="shared" si="5"/>
        <v>109</v>
      </c>
      <c r="K79" s="29">
        <f t="shared" si="6"/>
        <v>112</v>
      </c>
      <c r="L79" s="24">
        <f t="shared" si="8"/>
        <v>-28229.802535350653</v>
      </c>
    </row>
    <row r="80" spans="2:12" ht="12.75">
      <c r="B80" s="29">
        <f t="shared" si="7"/>
        <v>110</v>
      </c>
      <c r="C80" s="29">
        <f t="shared" si="1"/>
        <v>113</v>
      </c>
      <c r="D80" s="19">
        <v>40</v>
      </c>
      <c r="E80" s="24">
        <f t="shared" si="2"/>
        <v>0</v>
      </c>
      <c r="F80" s="23">
        <f t="shared" si="3"/>
        <v>0</v>
      </c>
      <c r="G80" s="23">
        <f t="shared" si="0"/>
        <v>0</v>
      </c>
      <c r="H80" s="19" t="str">
        <f t="shared" si="4"/>
        <v>.</v>
      </c>
      <c r="I80" s="19"/>
      <c r="J80" s="29">
        <f t="shared" si="5"/>
        <v>110</v>
      </c>
      <c r="K80" s="29">
        <f t="shared" si="6"/>
        <v>113</v>
      </c>
      <c r="L80" s="24">
        <f t="shared" si="8"/>
        <v>-29288.420130426304</v>
      </c>
    </row>
    <row r="81" spans="6:8" ht="12.75">
      <c r="F81" s="1"/>
      <c r="H81" s="2"/>
    </row>
    <row r="82" ht="12.75">
      <c r="B82" t="s">
        <v>46</v>
      </c>
    </row>
  </sheetData>
  <sheetProtection password="EA69" sheet="1" objects="1" scenarios="1"/>
  <conditionalFormatting sqref="J41:J80">
    <cfRule type="cellIs" priority="1" dxfId="0" operator="greaterThanOrEqual" stopIfTrue="1">
      <formula>H$35</formula>
    </cfRule>
  </conditionalFormatting>
  <conditionalFormatting sqref="K41:K80">
    <cfRule type="cellIs" priority="2" dxfId="0" operator="greaterThanOrEqual" stopIfTrue="1">
      <formula>H$36</formula>
    </cfRule>
  </conditionalFormatting>
  <conditionalFormatting sqref="B41:B80">
    <cfRule type="cellIs" priority="3" dxfId="0" operator="greaterThanOrEqual" stopIfTrue="1">
      <formula>H$35</formula>
    </cfRule>
  </conditionalFormatting>
  <conditionalFormatting sqref="C41:C80">
    <cfRule type="cellIs" priority="4" dxfId="0" operator="greaterThanOrEqual" stopIfTrue="1">
      <formula>H$36</formula>
    </cfRule>
  </conditionalFormatting>
  <conditionalFormatting sqref="L41:L80">
    <cfRule type="cellIs" priority="5" dxfId="0" operator="lessThan" stopIfTrue="1">
      <formula>0</formula>
    </cfRule>
  </conditionalFormatting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K. Hebeler</cp:lastModifiedBy>
  <dcterms:created xsi:type="dcterms:W3CDTF">2007-09-14T16:16:18Z</dcterms:created>
  <dcterms:modified xsi:type="dcterms:W3CDTF">2007-09-25T05:33:23Z</dcterms:modified>
  <cp:category/>
  <cp:version/>
  <cp:contentType/>
  <cp:contentStatus/>
</cp:coreProperties>
</file>